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2E9" lockStructure="1"/>
  <bookViews>
    <workbookView xWindow="120" yWindow="60" windowWidth="20340" windowHeight="8025" tabRatio="764"/>
  </bookViews>
  <sheets>
    <sheet name="Delaune+Stibo Calculator" sheetId="2" r:id="rId1"/>
    <sheet name="Stibo-Only Calculator" sheetId="4" r:id="rId2"/>
    <sheet name="rate_card" sheetId="1" state="hidden" r:id="rId3"/>
    <sheet name="Descriptions-Collateral Types" sheetId="5" r:id="rId4"/>
    <sheet name="Descriptions-Scopes of Work" sheetId="3" r:id="rId5"/>
  </sheets>
  <calcPr calcId="145621"/>
</workbook>
</file>

<file path=xl/calcChain.xml><?xml version="1.0" encoding="utf-8"?>
<calcChain xmlns="http://schemas.openxmlformats.org/spreadsheetml/2006/main">
  <c r="A9" i="3" l="1"/>
  <c r="I53" i="1" l="1"/>
  <c r="A6" i="3"/>
  <c r="F40" i="1" l="1"/>
  <c r="F39" i="1"/>
  <c r="F33" i="1" l="1"/>
  <c r="E33" i="1"/>
  <c r="D33" i="1"/>
  <c r="C33" i="1"/>
  <c r="C48" i="1" l="1"/>
  <c r="C47" i="1"/>
  <c r="C46" i="1"/>
  <c r="C35" i="1"/>
  <c r="C32" i="1"/>
  <c r="C31" i="1"/>
  <c r="B32" i="1"/>
  <c r="B31" i="1"/>
  <c r="F26" i="1" l="1"/>
  <c r="F22" i="1" l="1"/>
  <c r="F48" i="1" l="1"/>
  <c r="E48" i="1"/>
  <c r="D48" i="1"/>
  <c r="F47" i="1"/>
  <c r="E47" i="1"/>
  <c r="D47" i="1"/>
  <c r="F46" i="1"/>
  <c r="E46" i="1"/>
  <c r="D46" i="1"/>
  <c r="F41" i="1" l="1"/>
  <c r="E3" i="4" l="1"/>
  <c r="E11" i="4" s="1"/>
  <c r="E3" i="2"/>
  <c r="E10" i="2" s="1"/>
  <c r="E11" i="2" l="1"/>
  <c r="F45" i="1"/>
  <c r="F44" i="1"/>
  <c r="F42" i="1"/>
  <c r="F35" i="1" l="1"/>
  <c r="E35" i="1"/>
  <c r="D35" i="1"/>
  <c r="F32" i="1"/>
  <c r="E32" i="1"/>
  <c r="D32" i="1"/>
  <c r="A15" i="4" l="1"/>
  <c r="A18" i="3" l="1"/>
  <c r="A17" i="3"/>
  <c r="A14" i="3"/>
  <c r="A11" i="3"/>
  <c r="A8" i="3"/>
  <c r="A5" i="3"/>
  <c r="F31" i="1"/>
  <c r="F21" i="1"/>
  <c r="F20" i="1"/>
  <c r="F19" i="1"/>
  <c r="F18" i="1"/>
  <c r="F17" i="1"/>
  <c r="F16" i="1"/>
  <c r="F12" i="1"/>
  <c r="F11" i="1"/>
  <c r="F10" i="1"/>
  <c r="F9" i="1"/>
  <c r="F8" i="1"/>
  <c r="F6" i="1"/>
  <c r="A43" i="5" l="1"/>
  <c r="E31" i="1" l="1"/>
  <c r="D31" i="1"/>
  <c r="A20" i="3" l="1"/>
  <c r="A7" i="4" l="1"/>
  <c r="A21" i="4"/>
  <c r="A15" i="3"/>
  <c r="A12" i="3"/>
  <c r="A21" i="2" l="1"/>
  <c r="A7" i="2" l="1"/>
  <c r="E12" i="2" l="1"/>
  <c r="A15" i="2" s="1"/>
</calcChain>
</file>

<file path=xl/comments1.xml><?xml version="1.0" encoding="utf-8"?>
<comments xmlns="http://schemas.openxmlformats.org/spreadsheetml/2006/main">
  <authors>
    <author>Robert Schuller</author>
  </authors>
  <commentList>
    <comment ref="B10" authorId="0">
      <text>
        <r>
          <rPr>
            <sz val="8"/>
            <color indexed="81"/>
            <rFont val="Tahoma"/>
            <family val="2"/>
          </rPr>
          <t xml:space="preserve">INSTRUCTIONS:
</t>
        </r>
        <r>
          <rPr>
            <b/>
            <sz val="8"/>
            <color indexed="81"/>
            <rFont val="Tahoma"/>
            <family val="2"/>
          </rPr>
          <t xml:space="preserve">1. </t>
        </r>
        <r>
          <rPr>
            <sz val="8"/>
            <color indexed="81"/>
            <rFont val="Tahoma"/>
            <family val="2"/>
          </rPr>
          <t xml:space="preserve">Click on shaded box next to </t>
        </r>
        <r>
          <rPr>
            <i/>
            <sz val="8"/>
            <color indexed="81"/>
            <rFont val="Tahoma"/>
            <family val="2"/>
          </rPr>
          <t>Collateral Type</t>
        </r>
        <r>
          <rPr>
            <sz val="8"/>
            <color indexed="81"/>
            <rFont val="Tahoma"/>
            <family val="2"/>
          </rPr>
          <t xml:space="preserve">, and select drop-down menu option matching your asset type and page length.  </t>
        </r>
        <r>
          <rPr>
            <b/>
            <sz val="8"/>
            <color indexed="81"/>
            <rFont val="Tahoma"/>
            <family val="2"/>
          </rPr>
          <t>2.</t>
        </r>
        <r>
          <rPr>
            <sz val="8"/>
            <color indexed="81"/>
            <rFont val="Tahoma"/>
            <family val="2"/>
          </rPr>
          <t xml:space="preserve"> Click on shaded box next to </t>
        </r>
        <r>
          <rPr>
            <i/>
            <sz val="8"/>
            <color indexed="81"/>
            <rFont val="Tahoma"/>
            <family val="2"/>
          </rPr>
          <t>Scope of Work</t>
        </r>
        <r>
          <rPr>
            <sz val="8"/>
            <color indexed="81"/>
            <rFont val="Tahoma"/>
            <family val="2"/>
          </rPr>
          <t xml:space="preserve">, and select drop-down menu option matching how much work your document needs.  </t>
        </r>
        <r>
          <rPr>
            <b/>
            <sz val="8"/>
            <color indexed="81"/>
            <rFont val="Tahoma"/>
            <family val="2"/>
          </rPr>
          <t xml:space="preserve">3. </t>
        </r>
        <r>
          <rPr>
            <sz val="8"/>
            <color indexed="81"/>
            <rFont val="Tahoma"/>
            <family val="2"/>
          </rPr>
          <t xml:space="preserve">Your estimate will then appear.  </t>
        </r>
        <r>
          <rPr>
            <b/>
            <sz val="8"/>
            <color indexed="81"/>
            <rFont val="Tahoma"/>
            <family val="2"/>
          </rPr>
          <t xml:space="preserve">4. </t>
        </r>
        <r>
          <rPr>
            <sz val="8"/>
            <color indexed="81"/>
            <rFont val="Tahoma"/>
            <family val="2"/>
          </rPr>
          <t xml:space="preserve">Confirm that </t>
        </r>
        <r>
          <rPr>
            <i/>
            <sz val="8"/>
            <color indexed="81"/>
            <rFont val="Tahoma"/>
            <family val="2"/>
          </rPr>
          <t>Description of Scope of Work</t>
        </r>
        <r>
          <rPr>
            <sz val="8"/>
            <color indexed="81"/>
            <rFont val="Tahoma"/>
            <family val="2"/>
          </rPr>
          <t xml:space="preserve"> section matches how much work document needs.  If none match, please call Delaune for assistance at 512-454-4631.  </t>
        </r>
        <r>
          <rPr>
            <b/>
            <sz val="8"/>
            <color indexed="81"/>
            <rFont val="Tahoma"/>
            <family val="2"/>
          </rPr>
          <t xml:space="preserve">5. </t>
        </r>
        <r>
          <rPr>
            <sz val="8"/>
            <color indexed="81"/>
            <rFont val="Tahoma"/>
            <family val="2"/>
          </rPr>
          <t xml:space="preserve">Review the </t>
        </r>
        <r>
          <rPr>
            <i/>
            <sz val="8"/>
            <color indexed="81"/>
            <rFont val="Tahoma"/>
            <family val="2"/>
          </rPr>
          <t>Disclaimer</t>
        </r>
        <r>
          <rPr>
            <sz val="8"/>
            <color indexed="81"/>
            <rFont val="Tahoma"/>
            <family val="2"/>
          </rPr>
          <t xml:space="preserve"> section for other important information.  </t>
        </r>
        <r>
          <rPr>
            <b/>
            <sz val="8"/>
            <color indexed="81"/>
            <rFont val="Tahoma"/>
            <family val="2"/>
          </rPr>
          <t>6.</t>
        </r>
        <r>
          <rPr>
            <sz val="8"/>
            <color indexed="81"/>
            <rFont val="Tahoma"/>
            <family val="2"/>
          </rPr>
          <t xml:space="preserve"> If you print this form, these instructions will not appear on page.</t>
        </r>
      </text>
    </comment>
  </commentList>
</comments>
</file>

<file path=xl/comments2.xml><?xml version="1.0" encoding="utf-8"?>
<comments xmlns="http://schemas.openxmlformats.org/spreadsheetml/2006/main">
  <authors>
    <author>Robert Schuller</author>
  </authors>
  <commentList>
    <comment ref="B10" authorId="0">
      <text>
        <r>
          <rPr>
            <sz val="8"/>
            <color indexed="81"/>
            <rFont val="Tahoma"/>
            <family val="2"/>
          </rPr>
          <t xml:space="preserve">INSTRUCTIONS:
</t>
        </r>
        <r>
          <rPr>
            <b/>
            <sz val="8"/>
            <color indexed="81"/>
            <rFont val="Tahoma"/>
            <family val="2"/>
          </rPr>
          <t>1.</t>
        </r>
        <r>
          <rPr>
            <sz val="8"/>
            <color indexed="81"/>
            <rFont val="Tahoma"/>
            <family val="2"/>
          </rPr>
          <t xml:space="preserve"> Click on shaded box next to </t>
        </r>
        <r>
          <rPr>
            <i/>
            <sz val="8"/>
            <color indexed="81"/>
            <rFont val="Tahoma"/>
            <family val="2"/>
          </rPr>
          <t>Collateral Type</t>
        </r>
        <r>
          <rPr>
            <sz val="8"/>
            <color indexed="81"/>
            <rFont val="Tahoma"/>
            <family val="2"/>
          </rPr>
          <t xml:space="preserve">, and select drop-down menu option matching your asset type and page length.  </t>
        </r>
        <r>
          <rPr>
            <b/>
            <sz val="8"/>
            <color indexed="81"/>
            <rFont val="Tahoma"/>
            <family val="2"/>
          </rPr>
          <t>2.</t>
        </r>
        <r>
          <rPr>
            <sz val="8"/>
            <color indexed="81"/>
            <rFont val="Tahoma"/>
            <family val="2"/>
          </rPr>
          <t xml:space="preserve"> Click on shaded box next to </t>
        </r>
        <r>
          <rPr>
            <i/>
            <sz val="8"/>
            <color indexed="81"/>
            <rFont val="Tahoma"/>
            <family val="2"/>
          </rPr>
          <t>Scope of Work</t>
        </r>
        <r>
          <rPr>
            <sz val="8"/>
            <color indexed="81"/>
            <rFont val="Tahoma"/>
            <family val="2"/>
          </rPr>
          <t xml:space="preserve">, and select drop-down menu option matching how much work your document needs.  </t>
        </r>
        <r>
          <rPr>
            <b/>
            <sz val="8"/>
            <color indexed="81"/>
            <rFont val="Tahoma"/>
            <family val="2"/>
          </rPr>
          <t>3.</t>
        </r>
        <r>
          <rPr>
            <sz val="8"/>
            <color indexed="81"/>
            <rFont val="Tahoma"/>
            <family val="2"/>
          </rPr>
          <t xml:space="preserve"> Your estimate will then appear.  </t>
        </r>
        <r>
          <rPr>
            <b/>
            <sz val="8"/>
            <color indexed="81"/>
            <rFont val="Tahoma"/>
            <family val="2"/>
          </rPr>
          <t>4.</t>
        </r>
        <r>
          <rPr>
            <sz val="8"/>
            <color indexed="81"/>
            <rFont val="Tahoma"/>
            <family val="2"/>
          </rPr>
          <t xml:space="preserve"> Confirm that </t>
        </r>
        <r>
          <rPr>
            <i/>
            <sz val="8"/>
            <color indexed="81"/>
            <rFont val="Tahoma"/>
            <family val="2"/>
          </rPr>
          <t>Description of Scope of Work</t>
        </r>
        <r>
          <rPr>
            <sz val="8"/>
            <color indexed="81"/>
            <rFont val="Tahoma"/>
            <family val="2"/>
          </rPr>
          <t xml:space="preserve"> section matches how much work document needs.  If none match, please call Delaune for assistance at 512-454-4631.  </t>
        </r>
        <r>
          <rPr>
            <b/>
            <sz val="8"/>
            <color indexed="81"/>
            <rFont val="Tahoma"/>
            <family val="2"/>
          </rPr>
          <t>5.</t>
        </r>
        <r>
          <rPr>
            <sz val="8"/>
            <color indexed="81"/>
            <rFont val="Tahoma"/>
            <family val="2"/>
          </rPr>
          <t xml:space="preserve"> Review the </t>
        </r>
        <r>
          <rPr>
            <i/>
            <sz val="8"/>
            <color indexed="81"/>
            <rFont val="Tahoma"/>
            <family val="2"/>
          </rPr>
          <t>Disclaimer</t>
        </r>
        <r>
          <rPr>
            <sz val="8"/>
            <color indexed="81"/>
            <rFont val="Tahoma"/>
            <family val="2"/>
          </rPr>
          <t xml:space="preserve"> section for other important information.  </t>
        </r>
        <r>
          <rPr>
            <b/>
            <sz val="8"/>
            <color indexed="81"/>
            <rFont val="Tahoma"/>
            <family val="2"/>
          </rPr>
          <t>6.</t>
        </r>
        <r>
          <rPr>
            <sz val="8"/>
            <color indexed="81"/>
            <rFont val="Tahoma"/>
            <family val="2"/>
          </rPr>
          <t xml:space="preserve"> If you print this form, these instructions will not appear on page.</t>
        </r>
      </text>
    </comment>
  </commentList>
</comments>
</file>

<file path=xl/comments3.xml><?xml version="1.0" encoding="utf-8"?>
<comments xmlns="http://schemas.openxmlformats.org/spreadsheetml/2006/main">
  <authors>
    <author>Robert Schuller</author>
  </authors>
  <commentList>
    <comment ref="B31" authorId="0">
      <text>
        <r>
          <rPr>
            <b/>
            <sz val="8"/>
            <color indexed="81"/>
            <rFont val="Tahoma"/>
            <family val="2"/>
          </rPr>
          <t>Robert Schuller:</t>
        </r>
        <r>
          <rPr>
            <sz val="8"/>
            <color indexed="81"/>
            <rFont val="Tahoma"/>
            <family val="2"/>
          </rPr>
          <t xml:space="preserve">
Manually adjusted for Security division (to compensate for PM fee)</t>
        </r>
      </text>
    </comment>
    <comment ref="B32" authorId="0">
      <text>
        <r>
          <rPr>
            <b/>
            <sz val="8"/>
            <color indexed="81"/>
            <rFont val="Tahoma"/>
            <family val="2"/>
          </rPr>
          <t>Robert Schuller:</t>
        </r>
        <r>
          <rPr>
            <sz val="8"/>
            <color indexed="81"/>
            <rFont val="Tahoma"/>
            <family val="2"/>
          </rPr>
          <t xml:space="preserve">
Manually adjusted for Security division (to compensate for PM fee)</t>
        </r>
      </text>
    </comment>
    <comment ref="B33" authorId="0">
      <text>
        <r>
          <rPr>
            <b/>
            <sz val="8"/>
            <color indexed="81"/>
            <rFont val="Tahoma"/>
            <family val="2"/>
          </rPr>
          <t>Robert Schuller:</t>
        </r>
        <r>
          <rPr>
            <sz val="8"/>
            <color indexed="81"/>
            <rFont val="Tahoma"/>
            <family val="2"/>
          </rPr>
          <t xml:space="preserve">
Manually adjusted for Security division (to compensate for PM fee)</t>
        </r>
      </text>
    </comment>
  </commentList>
</comments>
</file>

<file path=xl/sharedStrings.xml><?xml version="1.0" encoding="utf-8"?>
<sst xmlns="http://schemas.openxmlformats.org/spreadsheetml/2006/main" count="143" uniqueCount="131">
  <si>
    <t>PLEASE SELECT</t>
  </si>
  <si>
    <t>New</t>
  </si>
  <si>
    <t>Update - Rewrite</t>
  </si>
  <si>
    <t>DeLaune</t>
  </si>
  <si>
    <t>Stibo</t>
  </si>
  <si>
    <t>TOTAL</t>
  </si>
  <si>
    <t>ASSET</t>
  </si>
  <si>
    <t>Buyer's Guide - 12 pages</t>
  </si>
  <si>
    <t>Buyer's Guide - 16 pages</t>
  </si>
  <si>
    <t>Brochure - 12 pages</t>
  </si>
  <si>
    <t>Data Sheet - 12 pages</t>
  </si>
  <si>
    <t>White Paper - 12 pages</t>
  </si>
  <si>
    <t>White Paper - 16 pages</t>
  </si>
  <si>
    <t>ESTIMATE</t>
  </si>
  <si>
    <t>Date</t>
  </si>
  <si>
    <t>Disclaimer texts:</t>
  </si>
  <si>
    <t xml:space="preserve"> </t>
  </si>
  <si>
    <t>Division name</t>
  </si>
  <si>
    <t>blanket PM fee</t>
  </si>
  <si>
    <t>Stibo data date</t>
  </si>
  <si>
    <t>DO</t>
  </si>
  <si>
    <t>NOT</t>
  </si>
  <si>
    <t>EDIT</t>
  </si>
  <si>
    <t>DO NOT EDIT BELLOW UNLESS YOU KNOW WHAT YOU'RE DOING HERE!</t>
  </si>
  <si>
    <t>UNLESS YOU</t>
  </si>
  <si>
    <t>KNOW WHAT</t>
  </si>
  <si>
    <t>YOU'RE DOING</t>
  </si>
  <si>
    <t xml:space="preserve">This estimate expires 30 days from date shown.  Stibo pricing provided for convenience only and is current as of </t>
  </si>
  <si>
    <t>Scope of Work</t>
  </si>
  <si>
    <t>Description of Scope of Work:</t>
  </si>
  <si>
    <t>While every document may not fit exactly into one update category, we will align documents to the closest estimated scope of work.  After reviewing your project, we will provide you with a final budget.</t>
  </si>
  <si>
    <t>Update - Heavy Edits</t>
  </si>
  <si>
    <t>Update - Moderate Edits</t>
  </si>
  <si>
    <t>Disclaimer:</t>
  </si>
  <si>
    <t>MARKETING COLLATERAL RATE CALCULATOR</t>
  </si>
  <si>
    <t>Descriptions of Scopes of Work</t>
  </si>
  <si>
    <t>Stibo - New</t>
  </si>
  <si>
    <t>Stibo - Update</t>
  </si>
  <si>
    <t>Infographic - n/a pages</t>
  </si>
  <si>
    <t>This is a new document.</t>
  </si>
  <si>
    <t>This is an updated document.</t>
  </si>
  <si>
    <t>Descriptions of Collateral Types</t>
  </si>
  <si>
    <t>Data Sheet</t>
  </si>
  <si>
    <r>
      <t xml:space="preserve">Product focused; discusses features and benefits of a single product or a family of IBM products.  It answers the question:  </t>
    </r>
    <r>
      <rPr>
        <i/>
        <sz val="11"/>
        <color theme="1"/>
        <rFont val="Calibri"/>
        <family val="2"/>
        <scheme val="minor"/>
      </rPr>
      <t>What is this and how does it work?</t>
    </r>
  </si>
  <si>
    <t>Solution Brief</t>
  </si>
  <si>
    <r>
      <t xml:space="preserve">Addresses a product or group of products in the context of a business need or a technical pain point.  It answers the question:  </t>
    </r>
    <r>
      <rPr>
        <i/>
        <sz val="11"/>
        <color theme="1"/>
        <rFont val="Calibri"/>
        <family val="2"/>
        <scheme val="minor"/>
      </rPr>
      <t>What can this do to help my business succeed</t>
    </r>
    <r>
      <rPr>
        <sz val="11"/>
        <color theme="1"/>
        <rFont val="Calibri"/>
        <family val="2"/>
        <scheme val="minor"/>
      </rPr>
      <t xml:space="preserve"> or </t>
    </r>
    <r>
      <rPr>
        <i/>
        <sz val="11"/>
        <color theme="1"/>
        <rFont val="Calibri"/>
        <family val="2"/>
        <scheme val="minor"/>
      </rPr>
      <t>how can this solution relieve a technical pain my business faces?</t>
    </r>
  </si>
  <si>
    <t>Brochure</t>
  </si>
  <si>
    <r>
      <t xml:space="preserve">Similar to a solution brief in its discussion of business needs but with more sales style of writing.  It answers the question:  </t>
    </r>
    <r>
      <rPr>
        <i/>
        <sz val="11"/>
        <color theme="1"/>
        <rFont val="Calibri"/>
        <family val="2"/>
        <scheme val="minor"/>
      </rPr>
      <t>Why should I buy this product to deliver a business or IT benefit?</t>
    </r>
  </si>
  <si>
    <t>Thought Leadership White Paper</t>
  </si>
  <si>
    <r>
      <t xml:space="preserve">Addresses industry trends or business issues on a higher level, usually supported by statistics and findings of reports, which are footnoted to make the paper authoritative.  Products are not the focus of a thought leadership white paper and are often mentioned in the last page or the last few paragraphs of a document. It answers the question: </t>
    </r>
    <r>
      <rPr>
        <i/>
        <sz val="11"/>
        <color theme="1"/>
        <rFont val="Calibri"/>
        <family val="2"/>
        <scheme val="minor"/>
      </rPr>
      <t>why should I be concerned with this trend or issue and why should I do something about it?</t>
    </r>
  </si>
  <si>
    <t>Technical White Paper</t>
  </si>
  <si>
    <r>
      <t xml:space="preserve">Describes a single product or a family of products with a detailed discussion of how it functions and/or how it meets a technical need (which in turn meets a business need). It answers the question: </t>
    </r>
    <r>
      <rPr>
        <i/>
        <sz val="11"/>
        <color theme="1"/>
        <rFont val="Calibri"/>
        <family val="2"/>
        <scheme val="minor"/>
      </rPr>
      <t>What does my technical staff need to know to determine whether this product is a good fit for our environment (as well as a good solution to our needs)?</t>
    </r>
    <r>
      <rPr>
        <sz val="11"/>
        <color theme="1"/>
        <rFont val="Calibri"/>
        <family val="2"/>
        <scheme val="minor"/>
      </rPr>
      <t xml:space="preserve">      </t>
    </r>
  </si>
  <si>
    <t>Infographic</t>
  </si>
  <si>
    <t>E-Book</t>
  </si>
  <si>
    <r>
      <t xml:space="preserve">An interactive guide that can look like a brochure or a white paper, and can address similar topics of trends, issues, needs or products.  It provides embedded links that allow a reader to access more detailed information on an area of interest.  It answers the question:  </t>
    </r>
    <r>
      <rPr>
        <i/>
        <sz val="11"/>
        <color theme="1"/>
        <rFont val="Calibri"/>
        <family val="2"/>
        <scheme val="minor"/>
      </rPr>
      <t>What, in a nutshell, are the answers to my business or technical needs and where, via links, can I find more detailed information?</t>
    </r>
  </si>
  <si>
    <r>
      <t xml:space="preserve">Provides a brief, general introduction to a business or technical need, introduces an IBM solution and follows up with lists of specific solution capabilities. The bulk of the document is a series of tables, presenting features organized according to the areas they address (management or security, for example). The goal is to present features in much the same way an RFP lists features that are requirements to win a bid.  Answers the question: </t>
    </r>
    <r>
      <rPr>
        <i/>
        <sz val="11"/>
        <color theme="1"/>
        <rFont val="Calibri"/>
        <family val="2"/>
        <scheme val="minor"/>
      </rPr>
      <t>can this product do the job I need it to do?</t>
    </r>
  </si>
  <si>
    <t>Buyer's Guide</t>
  </si>
  <si>
    <t>Flyer</t>
  </si>
  <si>
    <t>Executive Brief</t>
  </si>
  <si>
    <t>SECURITY</t>
  </si>
  <si>
    <t>Collateral Type</t>
  </si>
  <si>
    <r>
      <t xml:space="preserve">Product, solution or service focused; provides a high level view of the subject in a very brief format, usually (but not limited to) two pages. A flyer can be a small tri-fold, usually printed on 8 ½ x 11 paper in landscape format and folded into a tall and narrow finished state. It answers the question: </t>
    </r>
    <r>
      <rPr>
        <i/>
        <sz val="11"/>
        <color theme="1"/>
        <rFont val="Calibri"/>
        <family val="2"/>
        <scheme val="minor"/>
      </rPr>
      <t xml:space="preserve">what, in a nutshell, is this item and what are its benefits?  </t>
    </r>
  </si>
  <si>
    <r>
      <t xml:space="preserve">Like a thought leadership white paper, addresses trends or issues, but for busy executives keeps the discussion at a very high level and gets the job done in fewer pages—usually only four. Answers the question: </t>
    </r>
    <r>
      <rPr>
        <i/>
        <sz val="11"/>
        <color theme="1"/>
        <rFont val="Calibri"/>
        <family val="2"/>
        <scheme val="minor"/>
      </rPr>
      <t>why should I be concerned and how will this product, solution or service benefit my business?</t>
    </r>
  </si>
  <si>
    <t>(not all collateral types appear in this calculator - call Delaune for quote)</t>
  </si>
  <si>
    <t>Bluewash</t>
  </si>
  <si>
    <t>Stibo - Bluewash</t>
  </si>
  <si>
    <t>This takes existing content from an acquired company's collateral and puts it into the IBM layout.  Includes content, keywords, and abstract ONLY.  If you need slide, rep page promo, or mobile app content, select NEW scope of work.</t>
  </si>
  <si>
    <t>PLEASE</t>
  </si>
  <si>
    <t>THIS</t>
  </si>
  <si>
    <t>REALLY</t>
  </si>
  <si>
    <t>THE RATES IN THIS CALCULATOR HAVE EXPIRED.  PLEASE CALL DELAUNE AT 512-454-4631 FOR A REPLACEMENT CALCULATOR WITH THE LATEST RATES.</t>
  </si>
  <si>
    <r>
      <t xml:space="preserve">Helps promote and drive traffic to another IBM asset. It should include a brief statistic, quote or compelling statement—ideally pulled from the related asset. It answers the question: </t>
    </r>
    <r>
      <rPr>
        <i/>
        <sz val="11"/>
        <color theme="1"/>
        <rFont val="Calibri"/>
        <family val="2"/>
        <scheme val="minor"/>
      </rPr>
      <t>What’s going on and how can I learn more about it?</t>
    </r>
  </si>
  <si>
    <t>Online White Paper</t>
  </si>
  <si>
    <t>Brochure - 06 pages</t>
  </si>
  <si>
    <t>Brochure - 08 pages</t>
  </si>
  <si>
    <t>Buyer's Guide - 06 pages</t>
  </si>
  <si>
    <t>Buyer's Guide - 08 pages</t>
  </si>
  <si>
    <t>Data Sheet - 04 pages</t>
  </si>
  <si>
    <t>Data Sheet - 06 pages</t>
  </si>
  <si>
    <t>Data Sheet - 08 pages</t>
  </si>
  <si>
    <t>Executive Brief - 02 pages</t>
  </si>
  <si>
    <t>Executive Brief - 04 pages</t>
  </si>
  <si>
    <t>Executive Brief - 06 pages</t>
  </si>
  <si>
    <t>Flyer - 02 pages</t>
  </si>
  <si>
    <t>Flyer - 04 pages</t>
  </si>
  <si>
    <t>Solution Brief - 02 pages</t>
  </si>
  <si>
    <t>Solution Brief - 04 pages</t>
  </si>
  <si>
    <t>Solution Brief - 06 pages</t>
  </si>
  <si>
    <t>Solution Brief - 08 pages</t>
  </si>
  <si>
    <t>White Paper - 04 pages</t>
  </si>
  <si>
    <t>White Paper - 06 pages</t>
  </si>
  <si>
    <t>White Paper - 08 pages</t>
  </si>
  <si>
    <t>Social Tiles (formerly Datagrams)</t>
  </si>
  <si>
    <t>Similar to traditional white papers, it offers solutions to customers’ problems.  Has the right mix of wording and visuals to make readers curious about what we have to offer them.  Can be a self-contained HTML or Flash site with navigation and links.  Often includes more visuals than a traditional white paper.  Copy is short, easily scannable and targeted to meet customer needs.  Can include customizable content, embedded surveys and/or animated GIFs.  To help determined the legth of the asset you need, here are comparisons to a traditional white paper: 2000 words, 6 pages; 2,700 words, 8 pages; 4,000 words, 12 pages.</t>
  </si>
  <si>
    <t>Social Tile - JPG+PDF only</t>
  </si>
  <si>
    <t>Social Tile - JPG+PDF+HTML</t>
  </si>
  <si>
    <r>
      <t xml:space="preserve">Graphically provides a specific message related to technical or business needs, issues or trends, or product capabilities; the graphic is based in a creative concept that makes the message quick and easy to grasp or in a marketing value proposition; the message is supported by specific, quantifiable information such as statistics.  It answers the question: </t>
    </r>
    <r>
      <rPr>
        <i/>
        <sz val="11"/>
        <color theme="1"/>
        <rFont val="Calibri"/>
        <family val="2"/>
        <scheme val="minor"/>
      </rPr>
      <t>What, in a quick snapshot, is the message the document wants to make and what key points support that message?</t>
    </r>
  </si>
  <si>
    <t>Online WP - 2000 words (6 pgs)</t>
  </si>
  <si>
    <t>Online WP - 2700 words (8 pgs)</t>
  </si>
  <si>
    <t>Online WP - 4000 words (12 pgs)</t>
  </si>
  <si>
    <t>Enter DeLaune and Stibo cost estimates in separate lines for budget requests. Do not group costs.</t>
  </si>
  <si>
    <t>Interactive Brochure - 08 pages</t>
  </si>
  <si>
    <t>Interactive Brochure - 12 pages</t>
  </si>
  <si>
    <t>Interactive Solution Brief - 08 pages</t>
  </si>
  <si>
    <t>Interactive Solution Brief - 12 pages</t>
  </si>
  <si>
    <t>last received 7/29/15 but confirms dec 2016 that prices will remain the same</t>
  </si>
  <si>
    <t>Power Point Presentation</t>
  </si>
  <si>
    <t>Interactive White Paper</t>
  </si>
  <si>
    <t>Interactive White Paper - 06 pages</t>
  </si>
  <si>
    <t>Interactive White Paper - 08 pages</t>
  </si>
  <si>
    <t>Interactive White Paper - 10 pages</t>
  </si>
  <si>
    <t>Interactive White Paper - 12 pages</t>
  </si>
  <si>
    <t>Interactive White Paper - 16 pages</t>
  </si>
  <si>
    <t>Interactive Brochure</t>
  </si>
  <si>
    <t>Interactive Solution Brief</t>
  </si>
  <si>
    <r>
      <t xml:space="preserve">Similar to a traditional brochure, this interactive PDF is a door-opener, providing an overall look at a specific product or group of products. The interactive feature allows the reader to click on each page using navigation that doesn’t need to follow a chronological order where each page can stand alone. The IB answers the question: </t>
    </r>
    <r>
      <rPr>
        <i/>
        <sz val="11"/>
        <color theme="1"/>
        <rFont val="Calibri"/>
        <family val="2"/>
        <scheme val="minor"/>
      </rPr>
      <t>Why should I buy this product to deliver a business or IT benefit?</t>
    </r>
  </si>
  <si>
    <r>
      <t xml:space="preserve">Similar to a traditional Solution Brief, this interactive PDF that addresses a product or group of products in the context of a business need or a technical pain point. The interactive feature allows the reader to click on each page using navigation that doesn’t need to follow a chronological order where each page can stand alone. The ISB answers the question: </t>
    </r>
    <r>
      <rPr>
        <i/>
        <sz val="11"/>
        <color theme="1"/>
        <rFont val="Calibri"/>
        <family val="2"/>
        <scheme val="minor"/>
      </rPr>
      <t>How can this solution relieve a technical pain my business faces?</t>
    </r>
  </si>
  <si>
    <r>
      <t xml:space="preserve">Similar to a thought leadership or technical white paper, this interactive PDF addresses industry trends, business challenges and potential solutions. The content is designed to be short, scannable and highly visual. Much like a website, it includes embedded links to help readers navigate to different areas of interest. It can also include links to other IBM resources. It answers the question: </t>
    </r>
    <r>
      <rPr>
        <i/>
        <sz val="11"/>
        <color theme="1"/>
        <rFont val="Calibri"/>
        <family val="2"/>
        <scheme val="minor"/>
      </rPr>
      <t>Why should I be concerned about a trend or issue, and what can I do about it?</t>
    </r>
  </si>
  <si>
    <t>This is a document written from scratch.  Included: Review background information, hold kick-off call with client, write and edit original copy, create the required input template for layout agency, and create up to two graphics.  This scope does not apply to social tiles, blog posts, infographics, or power point presentations.</t>
  </si>
  <si>
    <t>This is a lesser revision of an existing document: &lt;25% of new content, typically bullet points or a few new sentences addressing new product features.  Included: Edit client-provided changes to existing copy; revise layout templates; and perform minor revisions on up to two graphics.  Not included: Review background information, hold a kick-off call with client or write original copy.  This scope does not apply to social tiles, blog posts, infographics, or power point presentations.</t>
  </si>
  <si>
    <t>Power Point Presentation 8-12 slides</t>
  </si>
  <si>
    <t>Includes the development of a 8-12 page slide presentation. Budget includes kick off call, initial draft and outline for ppt, two revision cycles to the presentation. Collaborative process is supported by project management and technical reviews for IBM guidelines.</t>
  </si>
  <si>
    <t>This is an extensive rewrite of an existing document: 50%+ of new content, typically from new messaging or new product(s) added to existing content/products. Included: Review background information; hold a kick-off call with client; write original copy; edit new and existing copy; create or revise layout templates; and revise up to four graphics.  This scope does not apply to social tiles, blog posts, infographics, or power point presentations.</t>
  </si>
  <si>
    <t>This is a major revision of an existing document: 25%-50% of new content, typically with as many as two or three paragraphs addressing new products or new features of existing products, as well as additional minor (individual word or sentence) changes.  Included: Write minimal original copy; edit existing copy; create or revise layout templates; and revise up to four graphics.  Not included: Review background information or hold kick-off call with client.  This scope does not apply to social tiles, blog posts, infographics, or power point presentations.</t>
  </si>
  <si>
    <t>1.5.1</t>
  </si>
  <si>
    <t>Blog Post Writing</t>
  </si>
  <si>
    <t>A blog post of up to 750 words for an agency draft, written from client-provided bullet points. Budget includes finding up to three hyperlinks as appropriate for the subject. This includes half hour kickoff call, background research and one round of draft revisions.</t>
  </si>
  <si>
    <t>A blog post of up to 750 words edited from client-provided rough draft and client-provided hyperlinks. Cost includes review by technical writer and editor, and one round of draft revisions.  No call is included in the cost.</t>
  </si>
  <si>
    <t>Blog Post Writing - 750 words</t>
  </si>
  <si>
    <t>Blog Post Revision - 750 words</t>
  </si>
  <si>
    <t>Blog Post Revision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</si>
</sst>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3" formatCode="_(* #,##0.00_);_(* \(#,##0.00\);_(* &quot;-&quot;??_);_(@_)"/>
  </numFmts>
  <fonts count="16"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b/>
      <i/>
      <sz val="11"/>
      <color theme="1"/>
      <name val="Calibri"/>
      <family val="2"/>
      <scheme val="minor"/>
    </font>
    <font>
      <i/>
      <sz val="11"/>
      <color theme="1"/>
      <name val="Calibri"/>
      <family val="2"/>
      <scheme val="minor"/>
    </font>
    <font>
      <sz val="10"/>
      <color theme="1"/>
      <name val="Calibri"/>
      <family val="2"/>
      <scheme val="minor"/>
    </font>
    <font>
      <b/>
      <i/>
      <u/>
      <sz val="11"/>
      <color theme="1"/>
      <name val="Calibri"/>
      <family val="2"/>
      <scheme val="minor"/>
    </font>
    <font>
      <sz val="8"/>
      <color indexed="81"/>
      <name val="Tahoma"/>
      <family val="2"/>
    </font>
    <font>
      <b/>
      <sz val="8"/>
      <color indexed="81"/>
      <name val="Tahoma"/>
      <family val="2"/>
    </font>
    <font>
      <i/>
      <sz val="8"/>
      <color indexed="81"/>
      <name val="Tahoma"/>
      <family val="2"/>
    </font>
    <font>
      <b/>
      <sz val="12"/>
      <color theme="1"/>
      <name val="Calibri"/>
      <family val="2"/>
      <scheme val="minor"/>
    </font>
    <font>
      <i/>
      <u/>
      <sz val="10"/>
      <color theme="1"/>
      <name val="Calibri"/>
      <family val="2"/>
      <scheme val="minor"/>
    </font>
    <font>
      <sz val="8"/>
      <color theme="1"/>
      <name val="Calibri"/>
      <family val="2"/>
      <scheme val="minor"/>
    </font>
    <font>
      <b/>
      <u/>
      <sz val="11"/>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2">
    <border>
      <left/>
      <right/>
      <top/>
      <bottom/>
      <diagonal/>
    </border>
    <border>
      <left/>
      <right/>
      <top style="thin">
        <color indexed="64"/>
      </top>
      <bottom style="double">
        <color indexed="64"/>
      </bottom>
      <diagonal/>
    </border>
  </borders>
  <cellStyleXfs count="3">
    <xf numFmtId="0" fontId="0" fillId="0" borderId="0"/>
    <xf numFmtId="43" fontId="2" fillId="0" borderId="0" applyFont="0" applyFill="0" applyBorder="0" applyAlignment="0" applyProtection="0"/>
    <xf numFmtId="0" fontId="2" fillId="0" borderId="0"/>
  </cellStyleXfs>
  <cellXfs count="48">
    <xf numFmtId="0" fontId="0" fillId="0" borderId="0" xfId="0"/>
    <xf numFmtId="0" fontId="1" fillId="0" borderId="0" xfId="0" applyFont="1"/>
    <xf numFmtId="0" fontId="0" fillId="0" borderId="0" xfId="0" applyFont="1"/>
    <xf numFmtId="0" fontId="0" fillId="0" borderId="0" xfId="0" applyBorder="1"/>
    <xf numFmtId="0" fontId="5" fillId="0" borderId="0" xfId="0" applyFont="1" applyAlignment="1">
      <alignment horizontal="right"/>
    </xf>
    <xf numFmtId="14" fontId="0" fillId="0" borderId="0" xfId="0" applyNumberFormat="1"/>
    <xf numFmtId="0" fontId="1" fillId="0" borderId="0" xfId="0" applyFont="1" applyAlignment="1">
      <alignment horizontal="right"/>
    </xf>
    <xf numFmtId="0" fontId="7" fillId="0" borderId="0" xfId="0" applyFont="1"/>
    <xf numFmtId="0" fontId="7" fillId="0" borderId="0" xfId="0" applyFont="1" applyAlignment="1">
      <alignment horizontal="right"/>
    </xf>
    <xf numFmtId="0" fontId="7" fillId="0" borderId="0" xfId="0" applyFont="1" applyAlignment="1"/>
    <xf numFmtId="0" fontId="0" fillId="0" borderId="0" xfId="0" applyAlignment="1"/>
    <xf numFmtId="0" fontId="0" fillId="0" borderId="0" xfId="0" applyBorder="1" applyProtection="1">
      <protection hidden="1"/>
    </xf>
    <xf numFmtId="0" fontId="0" fillId="0" borderId="0" xfId="0" applyBorder="1" applyAlignment="1" applyProtection="1">
      <alignment horizontal="right"/>
      <protection hidden="1"/>
    </xf>
    <xf numFmtId="14" fontId="0" fillId="0" borderId="0" xfId="0" applyNumberFormat="1" applyBorder="1" applyProtection="1">
      <protection hidden="1"/>
    </xf>
    <xf numFmtId="0" fontId="3" fillId="0" borderId="0" xfId="0" applyFont="1" applyBorder="1" applyAlignment="1" applyProtection="1">
      <alignment horizontal="centerContinuous"/>
      <protection hidden="1"/>
    </xf>
    <xf numFmtId="0" fontId="11" fillId="0" borderId="0"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0" fillId="0" borderId="0" xfId="0" applyProtection="1">
      <protection hidden="1"/>
    </xf>
    <xf numFmtId="0" fontId="4" fillId="0" borderId="0" xfId="0" applyFont="1" applyProtection="1">
      <protection hidden="1"/>
    </xf>
    <xf numFmtId="0" fontId="1" fillId="0" borderId="0" xfId="0" applyFont="1" applyProtection="1">
      <protection hidden="1"/>
    </xf>
    <xf numFmtId="0" fontId="4" fillId="0" borderId="0" xfId="0" applyFont="1" applyAlignment="1" applyProtection="1">
      <alignment horizontal="right"/>
      <protection hidden="1"/>
    </xf>
    <xf numFmtId="0" fontId="0" fillId="0" borderId="0" xfId="0" applyAlignment="1" applyProtection="1">
      <alignment horizontal="right"/>
      <protection hidden="1"/>
    </xf>
    <xf numFmtId="42" fontId="0" fillId="0" borderId="0" xfId="1" applyNumberFormat="1" applyFont="1" applyProtection="1">
      <protection hidden="1"/>
    </xf>
    <xf numFmtId="42" fontId="0" fillId="0" borderId="1" xfId="1" applyNumberFormat="1" applyFont="1" applyBorder="1" applyProtection="1">
      <protection hidden="1"/>
    </xf>
    <xf numFmtId="0" fontId="0" fillId="0" borderId="0" xfId="0" applyAlignment="1" applyProtection="1">
      <protection hidden="1"/>
    </xf>
    <xf numFmtId="0" fontId="12" fillId="0" borderId="0" xfId="0" applyFont="1" applyProtection="1">
      <protection hidden="1"/>
    </xf>
    <xf numFmtId="0" fontId="13" fillId="0" borderId="0" xfId="0" applyFont="1" applyAlignment="1" applyProtection="1">
      <protection hidden="1"/>
    </xf>
    <xf numFmtId="0" fontId="14" fillId="0" borderId="0" xfId="0" applyFont="1"/>
    <xf numFmtId="0" fontId="0" fillId="0" borderId="0" xfId="0" applyAlignment="1">
      <alignment horizontal="centerContinuous"/>
    </xf>
    <xf numFmtId="0" fontId="1" fillId="0" borderId="0" xfId="0" applyFont="1" applyAlignment="1">
      <alignment horizontal="centerContinuous"/>
    </xf>
    <xf numFmtId="0" fontId="0" fillId="0" borderId="0" xfId="0" applyAlignment="1">
      <alignment vertical="top"/>
    </xf>
    <xf numFmtId="0" fontId="0" fillId="2" borderId="0" xfId="0" applyFill="1" applyProtection="1">
      <protection locked="0"/>
    </xf>
    <xf numFmtId="42" fontId="0" fillId="0" borderId="0" xfId="1" applyNumberFormat="1" applyFont="1" applyBorder="1" applyProtection="1">
      <protection hidden="1"/>
    </xf>
    <xf numFmtId="0" fontId="5" fillId="0" borderId="0" xfId="0" applyFont="1" applyAlignment="1">
      <alignment horizontal="centerContinuous"/>
    </xf>
    <xf numFmtId="0" fontId="0" fillId="0" borderId="0" xfId="0" applyFont="1" applyFill="1"/>
    <xf numFmtId="0" fontId="0" fillId="0" borderId="0" xfId="0" applyAlignment="1">
      <alignment vertical="top" wrapText="1"/>
    </xf>
    <xf numFmtId="0" fontId="0" fillId="0" borderId="0" xfId="0" applyAlignment="1">
      <alignment vertical="top" wrapText="1"/>
    </xf>
    <xf numFmtId="0" fontId="0" fillId="0" borderId="0" xfId="0" applyFill="1"/>
    <xf numFmtId="0" fontId="0" fillId="0" borderId="0" xfId="0"/>
    <xf numFmtId="0" fontId="0" fillId="0" borderId="0" xfId="0" applyAlignment="1">
      <alignment vertical="top" wrapText="1"/>
    </xf>
    <xf numFmtId="0" fontId="6" fillId="0" borderId="0" xfId="0" applyFont="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lignment vertical="top" wrapText="1"/>
    </xf>
    <xf numFmtId="0" fontId="15" fillId="0" borderId="0" xfId="0" applyFont="1" applyAlignment="1">
      <alignment horizontal="left" wrapText="1"/>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Font="1" applyAlignment="1">
      <alignment wrapText="1"/>
    </xf>
    <xf numFmtId="0" fontId="0" fillId="0" borderId="0" xfId="0" applyAlignment="1">
      <alignment wrapText="1"/>
    </xf>
  </cellXfs>
  <cellStyles count="3">
    <cellStyle name="Comma"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152401</xdr:rowOff>
    </xdr:from>
    <xdr:to>
      <xdr:col>1</xdr:col>
      <xdr:colOff>1039610</xdr:colOff>
      <xdr:row>4</xdr:row>
      <xdr:rowOff>29788</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2901"/>
          <a:ext cx="1982585" cy="448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152401</xdr:rowOff>
    </xdr:from>
    <xdr:to>
      <xdr:col>1</xdr:col>
      <xdr:colOff>1039610</xdr:colOff>
      <xdr:row>4</xdr:row>
      <xdr:rowOff>29788</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2901"/>
          <a:ext cx="1982585" cy="448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7"/>
  <sheetViews>
    <sheetView tabSelected="1" workbookViewId="0">
      <selection activeCell="B10" sqref="B10"/>
    </sheetView>
  </sheetViews>
  <sheetFormatPr defaultRowHeight="15" x14ac:dyDescent="0.25"/>
  <cols>
    <col min="1" max="1" width="14.140625" customWidth="1"/>
    <col min="2" max="2" width="34.5703125" customWidth="1"/>
    <col min="3" max="3" width="5.42578125" customWidth="1"/>
    <col min="4" max="4" width="9.7109375" customWidth="1"/>
    <col min="5" max="5" width="10.7109375" bestFit="1" customWidth="1"/>
  </cols>
  <sheetData>
    <row r="1" spans="1:9" x14ac:dyDescent="0.25">
      <c r="A1" s="11"/>
      <c r="B1" s="11"/>
      <c r="C1" s="11"/>
      <c r="D1" s="11"/>
      <c r="E1" s="11"/>
      <c r="F1" s="11"/>
      <c r="G1" s="11"/>
      <c r="H1" s="3"/>
      <c r="I1" s="3"/>
    </row>
    <row r="2" spans="1:9" x14ac:dyDescent="0.25">
      <c r="A2" s="11"/>
      <c r="B2" s="11"/>
      <c r="C2" s="11"/>
      <c r="D2" s="11"/>
      <c r="E2" s="11"/>
      <c r="F2" s="11"/>
      <c r="G2" s="11"/>
      <c r="I2" s="3"/>
    </row>
    <row r="3" spans="1:9" x14ac:dyDescent="0.25">
      <c r="A3" s="11"/>
      <c r="B3" s="11"/>
      <c r="C3" s="11"/>
      <c r="D3" s="12" t="s">
        <v>14</v>
      </c>
      <c r="E3" s="13">
        <f ca="1">TODAY()</f>
        <v>42765</v>
      </c>
      <c r="F3" s="11"/>
      <c r="G3" s="11"/>
      <c r="I3" s="3"/>
    </row>
    <row r="4" spans="1:9" x14ac:dyDescent="0.25">
      <c r="A4" s="11"/>
      <c r="B4" s="11"/>
      <c r="C4" s="11"/>
      <c r="D4" s="11"/>
      <c r="E4" s="13"/>
      <c r="F4" s="11"/>
      <c r="G4" s="11"/>
      <c r="I4" s="3"/>
    </row>
    <row r="5" spans="1:9" x14ac:dyDescent="0.25">
      <c r="A5" s="11"/>
      <c r="B5" s="11"/>
      <c r="C5" s="11"/>
      <c r="D5" s="11"/>
      <c r="E5" s="11"/>
      <c r="F5" s="11"/>
      <c r="G5" s="11"/>
      <c r="I5" s="3"/>
    </row>
    <row r="6" spans="1:9" ht="15.75" x14ac:dyDescent="0.25">
      <c r="A6" s="14"/>
      <c r="B6" s="14"/>
      <c r="C6" s="14"/>
      <c r="D6" s="14"/>
      <c r="E6" s="14"/>
      <c r="F6" s="11"/>
      <c r="G6" s="11"/>
      <c r="I6" s="3"/>
    </row>
    <row r="7" spans="1:9" ht="15.75" x14ac:dyDescent="0.25">
      <c r="A7" s="15" t="str">
        <f>CONCATENATE("ESTIMATE FOR A ",TRIM(rate_card!B55)," PROJECT")</f>
        <v>ESTIMATE FOR A SECURITY PROJECT</v>
      </c>
      <c r="B7" s="16"/>
      <c r="C7" s="15"/>
      <c r="D7" s="15"/>
      <c r="E7" s="15"/>
      <c r="F7" s="11"/>
      <c r="G7" s="11"/>
      <c r="I7" s="3"/>
    </row>
    <row r="8" spans="1:9" x14ac:dyDescent="0.25">
      <c r="A8" s="11"/>
      <c r="B8" s="11"/>
      <c r="C8" s="11"/>
      <c r="D8" s="11"/>
      <c r="E8" s="11"/>
      <c r="F8" s="11"/>
      <c r="G8" s="11"/>
      <c r="I8" s="3"/>
    </row>
    <row r="9" spans="1:9" x14ac:dyDescent="0.25">
      <c r="A9" s="17"/>
      <c r="B9" s="18" t="s">
        <v>0</v>
      </c>
      <c r="C9" s="19"/>
      <c r="D9" s="17"/>
      <c r="E9" s="20" t="s">
        <v>13</v>
      </c>
      <c r="F9" s="17"/>
      <c r="G9" s="17"/>
    </row>
    <row r="10" spans="1:9" x14ac:dyDescent="0.25">
      <c r="A10" s="21" t="s">
        <v>60</v>
      </c>
      <c r="B10" s="31" t="s">
        <v>89</v>
      </c>
      <c r="C10" s="17"/>
      <c r="D10" s="17" t="s">
        <v>3</v>
      </c>
      <c r="E10" s="22">
        <f ca="1">IF(E3&gt;=rate_card!B63,"EXPIRED",IFERROR(VLOOKUP(B10,rate_card!A6:F48,IF(B11=rate_card!B5,2,IF(B11=rate_card!C5,3,IF(B11=rate_card!D5,4,IF(B11=rate_card!E5,5,IF(B11=rate_card!F5,6,))))),)+VALUE(rate_card!B56),0))</f>
        <v>7485</v>
      </c>
    </row>
    <row r="11" spans="1:9" x14ac:dyDescent="0.25">
      <c r="A11" s="21" t="s">
        <v>28</v>
      </c>
      <c r="B11" s="31" t="s">
        <v>1</v>
      </c>
      <c r="C11" s="17"/>
      <c r="D11" s="17" t="s">
        <v>4</v>
      </c>
      <c r="E11" s="22">
        <f ca="1">IF(E3&gt;=rate_card!B63,"EXPIRED",IFERROR(VLOOKUP(B10,rate_card!A6:I30,IF(B11=rate_card!B5,7,IF(B11=rate_card!C5,8,IF(B11=rate_card!D5,8,IF(B11=rate_card!E5,8,IF(B11=rate_card!F5,9,))))),),0))</f>
        <v>590</v>
      </c>
    </row>
    <row r="12" spans="1:9" ht="15.75" thickBot="1" x14ac:dyDescent="0.3">
      <c r="A12" s="17"/>
      <c r="B12" s="17"/>
      <c r="C12" s="17"/>
      <c r="D12" s="17" t="s">
        <v>5</v>
      </c>
      <c r="E12" s="23">
        <f ca="1">IF(E3&gt;=rate_card!B63,"EXPIRED",IF(AND(B11=rate_card!F5,E10=0),"CALL", SUM(E10:E11)))</f>
        <v>8075</v>
      </c>
    </row>
    <row r="13" spans="1:9" ht="15.75" thickTop="1" x14ac:dyDescent="0.25">
      <c r="A13" s="17"/>
      <c r="B13" s="17"/>
      <c r="C13" s="17"/>
      <c r="D13" s="17"/>
      <c r="E13" s="17"/>
    </row>
    <row r="14" spans="1:9" x14ac:dyDescent="0.25">
      <c r="A14" s="25" t="s">
        <v>29</v>
      </c>
      <c r="B14" s="19"/>
      <c r="C14" s="19"/>
      <c r="D14" s="17"/>
      <c r="E14" s="17"/>
    </row>
    <row r="15" spans="1:9" ht="15.75" customHeight="1" x14ac:dyDescent="0.25">
      <c r="A15" s="40" t="str">
        <f ca="1">IF(E12="EXPIRED",rate_card!B64,IF(B11="New",rate_card!B53,IF(B11=rate_card!C5,rate_card!C53,IF(B11=rate_card!D5,rate_card!D53,IF(B11=rate_card!E5,rate_card!E53,IF(B11=rate_card!F5,rate_card!F53,"Please select your options in the shaded boxes above."))))))</f>
        <v>This is a document written from scratch.  Included: Review background information, hold kick-off call with client, write and edit original copy, create the required input template for layout agency, and create up to two graphics.  This scope does not apply to social tiles, blog posts, infographics, or power point presentations.</v>
      </c>
      <c r="B15" s="42"/>
      <c r="C15" s="42"/>
      <c r="D15" s="42"/>
      <c r="E15" s="42"/>
    </row>
    <row r="16" spans="1:9" ht="15.75" customHeight="1" x14ac:dyDescent="0.25">
      <c r="A16" s="42"/>
      <c r="B16" s="42"/>
      <c r="C16" s="42"/>
      <c r="D16" s="42"/>
      <c r="E16" s="42"/>
    </row>
    <row r="17" spans="1:5" ht="15.75" customHeight="1" x14ac:dyDescent="0.25">
      <c r="A17" s="42"/>
      <c r="B17" s="42"/>
      <c r="C17" s="42"/>
      <c r="D17" s="42"/>
      <c r="E17" s="42"/>
    </row>
    <row r="18" spans="1:5" ht="15.75" customHeight="1" x14ac:dyDescent="0.25">
      <c r="A18" s="42"/>
      <c r="B18" s="42"/>
      <c r="C18" s="42"/>
      <c r="D18" s="42"/>
      <c r="E18" s="42"/>
    </row>
    <row r="19" spans="1:5" ht="15.75" customHeight="1" x14ac:dyDescent="0.25">
      <c r="A19" s="42"/>
      <c r="B19" s="42"/>
      <c r="C19" s="42"/>
      <c r="D19" s="42"/>
      <c r="E19" s="42"/>
    </row>
    <row r="20" spans="1:5" x14ac:dyDescent="0.25">
      <c r="A20" s="25" t="s">
        <v>33</v>
      </c>
      <c r="B20" s="19"/>
      <c r="C20" s="19"/>
      <c r="D20" s="17"/>
      <c r="E20" s="17"/>
    </row>
    <row r="21" spans="1:5" x14ac:dyDescent="0.25">
      <c r="A21" s="40" t="str">
        <f>CONCATENATE(rate_card!B60,"  ",rate_card!B61," ",TEXT(rate_card!B57,"Mmm-yyyy"),".  [v",rate_card!B62,"]")</f>
        <v>While every document may not fit exactly into one update category, we will align documents to the closest estimated scope of work.  After reviewing your project, we will provide you with a final budget.  This estimate expires 30 days from date shown.  Stibo pricing provided for convenience only and is current as of  Dec-2016.  [v1.5.1]</v>
      </c>
      <c r="B21" s="41"/>
      <c r="C21" s="41"/>
      <c r="D21" s="41"/>
      <c r="E21" s="41"/>
    </row>
    <row r="22" spans="1:5" x14ac:dyDescent="0.25">
      <c r="A22" s="41"/>
      <c r="B22" s="41"/>
      <c r="C22" s="41"/>
      <c r="D22" s="41"/>
      <c r="E22" s="41"/>
    </row>
    <row r="23" spans="1:5" x14ac:dyDescent="0.25">
      <c r="A23" s="41"/>
      <c r="B23" s="41"/>
      <c r="C23" s="41"/>
      <c r="D23" s="41"/>
      <c r="E23" s="41"/>
    </row>
    <row r="24" spans="1:5" ht="19.5" customHeight="1" x14ac:dyDescent="0.25">
      <c r="A24" s="41"/>
      <c r="B24" s="41"/>
      <c r="C24" s="41"/>
      <c r="D24" s="41"/>
      <c r="E24" s="41"/>
    </row>
    <row r="25" spans="1:5" x14ac:dyDescent="0.25">
      <c r="A25" s="26"/>
      <c r="B25" s="24"/>
      <c r="C25" s="24"/>
      <c r="D25" s="24"/>
      <c r="E25" s="24"/>
    </row>
    <row r="26" spans="1:5" x14ac:dyDescent="0.25">
      <c r="A26" s="43" t="s">
        <v>100</v>
      </c>
      <c r="B26" s="43"/>
      <c r="C26" s="43"/>
      <c r="D26" s="43"/>
      <c r="E26" s="43"/>
    </row>
    <row r="27" spans="1:5" x14ac:dyDescent="0.25">
      <c r="A27" s="43"/>
      <c r="B27" s="43"/>
      <c r="C27" s="43"/>
      <c r="D27" s="43"/>
      <c r="E27" s="43"/>
    </row>
  </sheetData>
  <sheetProtection password="C2E9" sheet="1" objects="1" scenarios="1"/>
  <mergeCells count="3">
    <mergeCell ref="A21:E24"/>
    <mergeCell ref="A15:E19"/>
    <mergeCell ref="A26:E27"/>
  </mergeCells>
  <printOptions horizontalCentered="1" verticalCentered="1"/>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rate_card!$B$5:$F$5</xm:f>
          </x14:formula1>
          <xm:sqref>B11</xm:sqref>
        </x14:dataValidation>
        <x14:dataValidation type="list" allowBlank="1" showInputMessage="1" showErrorMessage="1">
          <x14:formula1>
            <xm:f>rate_card!$A$6:$A$48</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workbookViewId="0">
      <selection activeCell="B10" sqref="B10"/>
    </sheetView>
  </sheetViews>
  <sheetFormatPr defaultRowHeight="15" x14ac:dyDescent="0.25"/>
  <cols>
    <col min="1" max="1" width="14.140625" customWidth="1"/>
    <col min="2" max="2" width="25.140625" customWidth="1"/>
    <col min="3" max="3" width="5.42578125" customWidth="1"/>
    <col min="4" max="4" width="9.7109375" customWidth="1"/>
    <col min="5" max="5" width="10.7109375" bestFit="1" customWidth="1"/>
  </cols>
  <sheetData>
    <row r="1" spans="1:9" x14ac:dyDescent="0.25">
      <c r="A1" s="11"/>
      <c r="B1" s="11"/>
      <c r="C1" s="11"/>
      <c r="D1" s="11"/>
      <c r="E1" s="11"/>
      <c r="F1" s="11"/>
      <c r="G1" s="11"/>
      <c r="H1" s="3"/>
      <c r="I1" s="3"/>
    </row>
    <row r="2" spans="1:9" x14ac:dyDescent="0.25">
      <c r="A2" s="11"/>
      <c r="B2" s="11"/>
      <c r="C2" s="11"/>
      <c r="D2" s="11"/>
      <c r="E2" s="11"/>
      <c r="F2" s="11"/>
      <c r="G2" s="11"/>
      <c r="I2" s="3"/>
    </row>
    <row r="3" spans="1:9" x14ac:dyDescent="0.25">
      <c r="A3" s="11"/>
      <c r="B3" s="11"/>
      <c r="C3" s="11"/>
      <c r="D3" s="12" t="s">
        <v>14</v>
      </c>
      <c r="E3" s="13">
        <f ca="1">TODAY()</f>
        <v>42765</v>
      </c>
      <c r="F3" s="11"/>
      <c r="G3" s="11"/>
      <c r="I3" s="3"/>
    </row>
    <row r="4" spans="1:9" x14ac:dyDescent="0.25">
      <c r="A4" s="11"/>
      <c r="B4" s="11"/>
      <c r="C4" s="11"/>
      <c r="D4" s="11"/>
      <c r="E4" s="11"/>
      <c r="F4" s="11"/>
      <c r="G4" s="11"/>
      <c r="I4" s="3"/>
    </row>
    <row r="5" spans="1:9" x14ac:dyDescent="0.25">
      <c r="A5" s="11"/>
      <c r="B5" s="11"/>
      <c r="C5" s="11"/>
      <c r="D5" s="11"/>
      <c r="E5" s="11"/>
      <c r="F5" s="11"/>
      <c r="G5" s="11"/>
      <c r="I5" s="3"/>
    </row>
    <row r="6" spans="1:9" ht="15.75" x14ac:dyDescent="0.25">
      <c r="A6" s="14"/>
      <c r="B6" s="14"/>
      <c r="C6" s="14"/>
      <c r="D6" s="14"/>
      <c r="E6" s="14"/>
      <c r="F6" s="11"/>
      <c r="G6" s="11"/>
      <c r="I6" s="3"/>
    </row>
    <row r="7" spans="1:9" ht="15.75" x14ac:dyDescent="0.25">
      <c r="A7" s="15" t="str">
        <f>CONCATENATE("STIBO-ONLY ESTIMATE FOR A ",TRIM(rate_card!B55)," PROJECT")</f>
        <v>STIBO-ONLY ESTIMATE FOR A SECURITY PROJECT</v>
      </c>
      <c r="B7" s="16"/>
      <c r="C7" s="15"/>
      <c r="D7" s="15"/>
      <c r="E7" s="15"/>
      <c r="F7" s="11"/>
      <c r="G7" s="11"/>
      <c r="I7" s="3"/>
    </row>
    <row r="8" spans="1:9" x14ac:dyDescent="0.25">
      <c r="A8" s="11"/>
      <c r="B8" s="11"/>
      <c r="C8" s="11"/>
      <c r="D8" s="11"/>
      <c r="E8" s="11"/>
      <c r="F8" s="11"/>
      <c r="G8" s="11"/>
      <c r="I8" s="3"/>
    </row>
    <row r="9" spans="1:9" x14ac:dyDescent="0.25">
      <c r="A9" s="17"/>
      <c r="B9" s="18" t="s">
        <v>0</v>
      </c>
      <c r="C9" s="19"/>
      <c r="D9" s="17"/>
      <c r="E9" s="20" t="s">
        <v>13</v>
      </c>
      <c r="F9" s="17"/>
      <c r="G9" s="17"/>
    </row>
    <row r="10" spans="1:9" x14ac:dyDescent="0.25">
      <c r="A10" s="21" t="s">
        <v>60</v>
      </c>
      <c r="B10" s="31"/>
      <c r="C10" s="17"/>
      <c r="D10" s="17"/>
      <c r="E10" s="22"/>
    </row>
    <row r="11" spans="1:9" ht="15.75" thickBot="1" x14ac:dyDescent="0.3">
      <c r="A11" s="21" t="s">
        <v>28</v>
      </c>
      <c r="B11" s="31"/>
      <c r="C11" s="17"/>
      <c r="D11" s="17" t="s">
        <v>4</v>
      </c>
      <c r="E11" s="23">
        <f ca="1">IF(E3&gt;=rate_card!B63,"EXPIRED",IFERROR(VLOOKUP(B10,rate_card!A6:I30,IF(B11=rate_card!G5,7,IF(B11=rate_card!H5,8,IF(B11=rate_card!I5,9,))),),0))</f>
        <v>0</v>
      </c>
    </row>
    <row r="12" spans="1:9" ht="15.75" thickTop="1" x14ac:dyDescent="0.25">
      <c r="A12" s="17"/>
      <c r="B12" s="17"/>
      <c r="C12" s="17"/>
      <c r="D12" s="17"/>
      <c r="E12" s="32"/>
    </row>
    <row r="13" spans="1:9" x14ac:dyDescent="0.25">
      <c r="A13" s="17"/>
      <c r="B13" s="17"/>
      <c r="C13" s="17"/>
      <c r="D13" s="17"/>
      <c r="E13" s="17"/>
    </row>
    <row r="14" spans="1:9" x14ac:dyDescent="0.25">
      <c r="A14" s="25" t="s">
        <v>29</v>
      </c>
      <c r="B14" s="19"/>
      <c r="C14" s="19"/>
      <c r="D14" s="17"/>
      <c r="E14" s="17"/>
    </row>
    <row r="15" spans="1:9" ht="15.75" customHeight="1" x14ac:dyDescent="0.25">
      <c r="A15" s="40" t="str">
        <f ca="1">IF(E11="EXPIRED",rate_card!B64,IF(B11=rate_card!G5,rate_card!G53,IF(B11=rate_card!H5,rate_card!H53,IF(B11=rate_card!I5,rate_card!I53,"Please select your options in the shaded boxes above."))))</f>
        <v>Please select your options in the shaded boxes above.</v>
      </c>
      <c r="B15" s="42"/>
      <c r="C15" s="42"/>
      <c r="D15" s="42"/>
      <c r="E15" s="42"/>
    </row>
    <row r="16" spans="1:9" ht="15.75" customHeight="1" x14ac:dyDescent="0.25">
      <c r="A16" s="42"/>
      <c r="B16" s="42"/>
      <c r="C16" s="42"/>
      <c r="D16" s="42"/>
      <c r="E16" s="42"/>
    </row>
    <row r="17" spans="1:5" ht="15.75" customHeight="1" x14ac:dyDescent="0.25">
      <c r="A17" s="42"/>
      <c r="B17" s="42"/>
      <c r="C17" s="42"/>
      <c r="D17" s="42"/>
      <c r="E17" s="42"/>
    </row>
    <row r="18" spans="1:5" ht="15.75" customHeight="1" x14ac:dyDescent="0.25">
      <c r="A18" s="42"/>
      <c r="B18" s="42"/>
      <c r="C18" s="42"/>
      <c r="D18" s="42"/>
      <c r="E18" s="42"/>
    </row>
    <row r="19" spans="1:5" ht="15.75" customHeight="1" x14ac:dyDescent="0.25">
      <c r="A19" s="42"/>
      <c r="B19" s="42"/>
      <c r="C19" s="42"/>
      <c r="D19" s="42"/>
      <c r="E19" s="42"/>
    </row>
    <row r="20" spans="1:5" x14ac:dyDescent="0.25">
      <c r="A20" s="25" t="s">
        <v>33</v>
      </c>
      <c r="B20" s="19"/>
      <c r="C20" s="19"/>
      <c r="D20" s="17"/>
      <c r="E20" s="17"/>
    </row>
    <row r="21" spans="1:5" x14ac:dyDescent="0.25">
      <c r="A21" s="40" t="str">
        <f>CONCATENATE(rate_card!B61," ",TEXT(rate_card!B57,"Mmm-yyyy"),".  [v",rate_card!B62,"]")</f>
        <v>This estimate expires 30 days from date shown.  Stibo pricing provided for convenience only and is current as of  Dec-2016.  [v1.5.1]</v>
      </c>
      <c r="B21" s="41"/>
      <c r="C21" s="41"/>
      <c r="D21" s="41"/>
      <c r="E21" s="41"/>
    </row>
    <row r="22" spans="1:5" x14ac:dyDescent="0.25">
      <c r="A22" s="41"/>
      <c r="B22" s="41"/>
      <c r="C22" s="41"/>
      <c r="D22" s="41"/>
      <c r="E22" s="41"/>
    </row>
    <row r="23" spans="1:5" x14ac:dyDescent="0.25">
      <c r="A23" s="41"/>
      <c r="B23" s="41"/>
      <c r="C23" s="41"/>
      <c r="D23" s="41"/>
      <c r="E23" s="41"/>
    </row>
    <row r="24" spans="1:5" ht="19.5" customHeight="1" x14ac:dyDescent="0.25">
      <c r="A24" s="41"/>
      <c r="B24" s="41"/>
      <c r="C24" s="41"/>
      <c r="D24" s="41"/>
      <c r="E24" s="41"/>
    </row>
    <row r="25" spans="1:5" x14ac:dyDescent="0.25">
      <c r="A25" s="26"/>
      <c r="B25" s="24"/>
      <c r="C25" s="24"/>
      <c r="D25" s="24"/>
      <c r="E25" s="24"/>
    </row>
    <row r="26" spans="1:5" x14ac:dyDescent="0.25">
      <c r="A26" s="10"/>
      <c r="B26" s="10"/>
      <c r="C26" s="10"/>
      <c r="D26" s="10"/>
      <c r="E26" s="10"/>
    </row>
  </sheetData>
  <sheetProtection password="C2E9" sheet="1" objects="1" scenarios="1"/>
  <mergeCells count="2">
    <mergeCell ref="A15:E19"/>
    <mergeCell ref="A21:E24"/>
  </mergeCells>
  <printOptions horizontalCentered="1" verticalCentered="1"/>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rate_card!$G$5:$I$5</xm:f>
          </x14:formula1>
          <xm:sqref>B11</xm:sqref>
        </x14:dataValidation>
        <x14:dataValidation type="list" allowBlank="1" showInputMessage="1" showErrorMessage="1">
          <x14:formula1>
            <xm:f>rate_card!$A$6:$A$30</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J64"/>
  <sheetViews>
    <sheetView workbookViewId="0">
      <selection activeCell="A33" sqref="A33"/>
    </sheetView>
  </sheetViews>
  <sheetFormatPr defaultRowHeight="15" x14ac:dyDescent="0.25"/>
  <cols>
    <col min="1" max="1" width="33" bestFit="1" customWidth="1"/>
    <col min="2" max="2" width="10.7109375" bestFit="1" customWidth="1"/>
  </cols>
  <sheetData>
    <row r="4" spans="1:9" x14ac:dyDescent="0.25">
      <c r="B4">
        <v>2</v>
      </c>
      <c r="C4">
        <v>3</v>
      </c>
      <c r="D4">
        <v>4</v>
      </c>
      <c r="E4">
        <v>5</v>
      </c>
      <c r="F4">
        <v>6</v>
      </c>
      <c r="G4">
        <v>7</v>
      </c>
      <c r="H4">
        <v>8</v>
      </c>
      <c r="I4">
        <v>9</v>
      </c>
    </row>
    <row r="5" spans="1:9" x14ac:dyDescent="0.25">
      <c r="A5" t="s">
        <v>6</v>
      </c>
      <c r="B5" s="37" t="s">
        <v>1</v>
      </c>
      <c r="C5" s="37" t="s">
        <v>2</v>
      </c>
      <c r="D5" s="37" t="s">
        <v>31</v>
      </c>
      <c r="E5" s="37" t="s">
        <v>32</v>
      </c>
      <c r="F5" s="37" t="s">
        <v>64</v>
      </c>
      <c r="G5" t="s">
        <v>36</v>
      </c>
      <c r="H5" t="s">
        <v>37</v>
      </c>
      <c r="I5" t="s">
        <v>65</v>
      </c>
    </row>
    <row r="6" spans="1:9" x14ac:dyDescent="0.25">
      <c r="A6" s="2" t="s">
        <v>73</v>
      </c>
      <c r="B6" s="2">
        <v>6550</v>
      </c>
      <c r="C6" s="2">
        <v>5725</v>
      </c>
      <c r="D6" s="2">
        <v>2875</v>
      </c>
      <c r="E6" s="2">
        <v>1955</v>
      </c>
      <c r="F6" s="2">
        <f>-$B$56</f>
        <v>-775</v>
      </c>
      <c r="G6" s="2">
        <v>1835</v>
      </c>
      <c r="H6" s="2">
        <v>1295</v>
      </c>
      <c r="I6" s="2">
        <v>0</v>
      </c>
    </row>
    <row r="7" spans="1:9" x14ac:dyDescent="0.25">
      <c r="A7" s="2" t="s">
        <v>74</v>
      </c>
      <c r="B7" s="2">
        <v>6925</v>
      </c>
      <c r="C7" s="2">
        <v>6450</v>
      </c>
      <c r="D7" s="2">
        <v>3250</v>
      </c>
      <c r="E7" s="2">
        <v>2055</v>
      </c>
      <c r="F7" s="2">
        <v>6400</v>
      </c>
      <c r="G7" s="2">
        <v>2380</v>
      </c>
      <c r="H7" s="2">
        <v>1660</v>
      </c>
      <c r="I7" s="2">
        <v>750</v>
      </c>
    </row>
    <row r="8" spans="1:9" x14ac:dyDescent="0.25">
      <c r="A8" s="2" t="s">
        <v>9</v>
      </c>
      <c r="B8" s="2">
        <v>7845</v>
      </c>
      <c r="C8" s="2">
        <v>7275</v>
      </c>
      <c r="D8" s="2">
        <v>3650</v>
      </c>
      <c r="E8" s="2">
        <v>2150</v>
      </c>
      <c r="F8" s="2">
        <f>-$B$56</f>
        <v>-775</v>
      </c>
      <c r="G8" s="2">
        <v>3470</v>
      </c>
      <c r="H8" s="2">
        <v>2390</v>
      </c>
      <c r="I8" s="2">
        <v>0</v>
      </c>
    </row>
    <row r="9" spans="1:9" x14ac:dyDescent="0.25">
      <c r="A9" s="2" t="s">
        <v>75</v>
      </c>
      <c r="B9" s="2">
        <v>7035</v>
      </c>
      <c r="C9" s="2">
        <v>6525</v>
      </c>
      <c r="D9" s="2">
        <v>3250</v>
      </c>
      <c r="E9" s="2">
        <v>1875</v>
      </c>
      <c r="F9" s="2">
        <f>-$B$56</f>
        <v>-775</v>
      </c>
      <c r="G9" s="2">
        <v>4560</v>
      </c>
      <c r="H9" s="2">
        <v>3120</v>
      </c>
      <c r="I9" s="2">
        <v>0</v>
      </c>
    </row>
    <row r="10" spans="1:9" x14ac:dyDescent="0.25">
      <c r="A10" s="2" t="s">
        <v>76</v>
      </c>
      <c r="B10" s="2">
        <v>7865</v>
      </c>
      <c r="C10" s="2">
        <v>7375</v>
      </c>
      <c r="D10" s="2">
        <v>3725</v>
      </c>
      <c r="E10" s="2">
        <v>2060</v>
      </c>
      <c r="F10" s="2">
        <f>-$B$56</f>
        <v>-775</v>
      </c>
      <c r="G10" s="2">
        <v>1835</v>
      </c>
      <c r="H10" s="2">
        <v>1295</v>
      </c>
      <c r="I10" s="2">
        <v>0</v>
      </c>
    </row>
    <row r="11" spans="1:9" x14ac:dyDescent="0.25">
      <c r="A11" s="2" t="s">
        <v>7</v>
      </c>
      <c r="B11" s="2">
        <v>8780</v>
      </c>
      <c r="C11" s="2">
        <v>8175</v>
      </c>
      <c r="D11" s="2">
        <v>4000</v>
      </c>
      <c r="E11" s="2">
        <v>2225</v>
      </c>
      <c r="F11" s="2">
        <f>-$B$56</f>
        <v>-775</v>
      </c>
      <c r="G11" s="2">
        <v>2380</v>
      </c>
      <c r="H11" s="2">
        <v>1660</v>
      </c>
      <c r="I11" s="2">
        <v>0</v>
      </c>
    </row>
    <row r="12" spans="1:9" x14ac:dyDescent="0.25">
      <c r="A12" s="2" t="s">
        <v>8</v>
      </c>
      <c r="B12" s="2">
        <v>9375</v>
      </c>
      <c r="C12" s="2">
        <v>8750</v>
      </c>
      <c r="D12" s="2">
        <v>4350</v>
      </c>
      <c r="E12" s="2">
        <v>2440</v>
      </c>
      <c r="F12" s="2">
        <f>-$B$56</f>
        <v>-775</v>
      </c>
      <c r="G12" s="2">
        <v>3470</v>
      </c>
      <c r="H12" s="2">
        <v>2390</v>
      </c>
      <c r="I12" s="2">
        <v>0</v>
      </c>
    </row>
    <row r="13" spans="1:9" x14ac:dyDescent="0.25">
      <c r="A13" s="2" t="s">
        <v>77</v>
      </c>
      <c r="B13" s="2">
        <v>6200</v>
      </c>
      <c r="C13" s="2">
        <v>5875</v>
      </c>
      <c r="D13" s="2">
        <v>2700</v>
      </c>
      <c r="E13" s="2">
        <v>1675</v>
      </c>
      <c r="F13" s="2">
        <v>5150</v>
      </c>
      <c r="G13" s="2">
        <v>1290</v>
      </c>
      <c r="H13" s="2">
        <v>930</v>
      </c>
      <c r="I13" s="2">
        <v>500</v>
      </c>
    </row>
    <row r="14" spans="1:9" x14ac:dyDescent="0.25">
      <c r="A14" s="2" t="s">
        <v>78</v>
      </c>
      <c r="B14" s="2">
        <v>6750</v>
      </c>
      <c r="C14" s="2">
        <v>6350</v>
      </c>
      <c r="D14" s="2">
        <v>3125</v>
      </c>
      <c r="E14" s="2">
        <v>1810</v>
      </c>
      <c r="F14" s="2">
        <v>5600</v>
      </c>
      <c r="G14" s="2">
        <v>1835</v>
      </c>
      <c r="H14" s="2">
        <v>1295</v>
      </c>
      <c r="I14" s="2">
        <v>500</v>
      </c>
    </row>
    <row r="15" spans="1:9" x14ac:dyDescent="0.25">
      <c r="A15" s="2" t="s">
        <v>79</v>
      </c>
      <c r="B15" s="2">
        <v>7195</v>
      </c>
      <c r="C15" s="2">
        <v>6825</v>
      </c>
      <c r="D15" s="2">
        <v>3225</v>
      </c>
      <c r="E15" s="2">
        <v>1965</v>
      </c>
      <c r="F15" s="2">
        <v>5740</v>
      </c>
      <c r="G15" s="2">
        <v>2380</v>
      </c>
      <c r="H15" s="2">
        <v>1660</v>
      </c>
      <c r="I15" s="2">
        <v>750</v>
      </c>
    </row>
    <row r="16" spans="1:9" x14ac:dyDescent="0.25">
      <c r="A16" s="2" t="s">
        <v>10</v>
      </c>
      <c r="B16" s="2">
        <v>7975</v>
      </c>
      <c r="C16" s="2">
        <v>7375</v>
      </c>
      <c r="D16" s="2">
        <v>3750</v>
      </c>
      <c r="E16" s="2">
        <v>2035</v>
      </c>
      <c r="F16" s="2">
        <f t="shared" ref="F16:F22" si="0">-$B$56</f>
        <v>-775</v>
      </c>
      <c r="G16" s="2">
        <v>3470</v>
      </c>
      <c r="H16" s="2">
        <v>2390</v>
      </c>
      <c r="I16" s="2">
        <v>0</v>
      </c>
    </row>
    <row r="17" spans="1:9" x14ac:dyDescent="0.25">
      <c r="A17" s="2" t="s">
        <v>80</v>
      </c>
      <c r="B17" s="2">
        <v>5025</v>
      </c>
      <c r="C17" s="2">
        <v>4725</v>
      </c>
      <c r="D17" s="2">
        <v>2375</v>
      </c>
      <c r="E17" s="2">
        <v>1500</v>
      </c>
      <c r="F17" s="2">
        <f t="shared" si="0"/>
        <v>-775</v>
      </c>
      <c r="G17" s="2">
        <v>745</v>
      </c>
      <c r="H17" s="2">
        <v>565</v>
      </c>
      <c r="I17" s="2">
        <v>0</v>
      </c>
    </row>
    <row r="18" spans="1:9" x14ac:dyDescent="0.25">
      <c r="A18" s="2" t="s">
        <v>81</v>
      </c>
      <c r="B18" s="2">
        <v>6300</v>
      </c>
      <c r="C18" s="2">
        <v>5800</v>
      </c>
      <c r="D18" s="2">
        <v>2815</v>
      </c>
      <c r="E18" s="2">
        <v>1775</v>
      </c>
      <c r="F18" s="2">
        <f t="shared" si="0"/>
        <v>-775</v>
      </c>
      <c r="G18" s="2">
        <v>1290</v>
      </c>
      <c r="H18" s="2">
        <v>930</v>
      </c>
      <c r="I18" s="2">
        <v>0</v>
      </c>
    </row>
    <row r="19" spans="1:9" x14ac:dyDescent="0.25">
      <c r="A19" s="2" t="s">
        <v>82</v>
      </c>
      <c r="B19" s="2">
        <v>7025</v>
      </c>
      <c r="C19" s="2">
        <v>6425</v>
      </c>
      <c r="D19" s="2">
        <v>3250</v>
      </c>
      <c r="E19" s="2">
        <v>1910</v>
      </c>
      <c r="F19" s="2">
        <f t="shared" si="0"/>
        <v>-775</v>
      </c>
      <c r="G19" s="2">
        <v>1835</v>
      </c>
      <c r="H19" s="2">
        <v>1295</v>
      </c>
      <c r="I19" s="2">
        <v>0</v>
      </c>
    </row>
    <row r="20" spans="1:9" x14ac:dyDescent="0.25">
      <c r="A20" s="2" t="s">
        <v>83</v>
      </c>
      <c r="B20" s="2">
        <v>2775</v>
      </c>
      <c r="C20" s="2">
        <v>2500</v>
      </c>
      <c r="D20" s="2">
        <v>1335</v>
      </c>
      <c r="E20" s="2">
        <v>1155</v>
      </c>
      <c r="F20" s="2">
        <f t="shared" si="0"/>
        <v>-775</v>
      </c>
      <c r="G20" s="2">
        <v>745</v>
      </c>
      <c r="H20" s="2">
        <v>565</v>
      </c>
      <c r="I20" s="2">
        <v>0</v>
      </c>
    </row>
    <row r="21" spans="1:9" x14ac:dyDescent="0.25">
      <c r="A21" s="2" t="s">
        <v>84</v>
      </c>
      <c r="B21" s="2">
        <v>4230</v>
      </c>
      <c r="C21" s="2">
        <v>3725</v>
      </c>
      <c r="D21" s="2">
        <v>1815</v>
      </c>
      <c r="E21" s="2">
        <v>1750</v>
      </c>
      <c r="F21" s="2">
        <f t="shared" si="0"/>
        <v>-775</v>
      </c>
      <c r="G21" s="2">
        <v>1290</v>
      </c>
      <c r="H21" s="2">
        <v>930</v>
      </c>
      <c r="I21" s="2">
        <v>0</v>
      </c>
    </row>
    <row r="22" spans="1:9" x14ac:dyDescent="0.25">
      <c r="A22" s="2" t="s">
        <v>85</v>
      </c>
      <c r="B22" s="2">
        <v>4475</v>
      </c>
      <c r="C22" s="34">
        <v>4100</v>
      </c>
      <c r="D22" s="34">
        <v>2015</v>
      </c>
      <c r="E22" s="34">
        <v>1215</v>
      </c>
      <c r="F22" s="34">
        <f t="shared" si="0"/>
        <v>-775</v>
      </c>
      <c r="G22" s="2">
        <v>745</v>
      </c>
      <c r="H22" s="34">
        <v>565</v>
      </c>
      <c r="I22" s="2">
        <v>0</v>
      </c>
    </row>
    <row r="23" spans="1:9" x14ac:dyDescent="0.25">
      <c r="A23" s="2" t="s">
        <v>86</v>
      </c>
      <c r="B23" s="2">
        <v>6300</v>
      </c>
      <c r="C23" s="2">
        <v>5800</v>
      </c>
      <c r="D23" s="2">
        <v>2850</v>
      </c>
      <c r="E23" s="2">
        <v>1715</v>
      </c>
      <c r="F23" s="2">
        <v>5320</v>
      </c>
      <c r="G23" s="2">
        <v>1290</v>
      </c>
      <c r="H23" s="2">
        <v>930</v>
      </c>
      <c r="I23" s="2">
        <v>500</v>
      </c>
    </row>
    <row r="24" spans="1:9" x14ac:dyDescent="0.25">
      <c r="A24" s="2" t="s">
        <v>87</v>
      </c>
      <c r="B24" s="2">
        <v>7025</v>
      </c>
      <c r="C24" s="2">
        <v>6425</v>
      </c>
      <c r="D24" s="2">
        <v>3200</v>
      </c>
      <c r="E24" s="2">
        <v>1900</v>
      </c>
      <c r="F24" s="2">
        <v>5670</v>
      </c>
      <c r="G24" s="2">
        <v>1835</v>
      </c>
      <c r="H24" s="2">
        <v>1295</v>
      </c>
      <c r="I24" s="2">
        <v>500</v>
      </c>
    </row>
    <row r="25" spans="1:9" x14ac:dyDescent="0.25">
      <c r="A25" s="2" t="s">
        <v>88</v>
      </c>
      <c r="B25" s="2">
        <v>7400</v>
      </c>
      <c r="C25" s="2">
        <v>6700</v>
      </c>
      <c r="D25" s="2">
        <v>3300</v>
      </c>
      <c r="E25" s="2">
        <v>2000</v>
      </c>
      <c r="F25" s="2">
        <v>5940</v>
      </c>
      <c r="G25" s="2">
        <v>2380</v>
      </c>
      <c r="H25" s="2">
        <v>1660</v>
      </c>
      <c r="I25" s="2">
        <v>750</v>
      </c>
    </row>
    <row r="26" spans="1:9" x14ac:dyDescent="0.25">
      <c r="A26" s="2" t="s">
        <v>89</v>
      </c>
      <c r="B26" s="2">
        <v>6710</v>
      </c>
      <c r="C26" s="34">
        <v>6275</v>
      </c>
      <c r="D26" s="34">
        <v>3125</v>
      </c>
      <c r="E26" s="34">
        <v>1690</v>
      </c>
      <c r="F26" s="34">
        <f>-$B$56</f>
        <v>-775</v>
      </c>
      <c r="G26" s="2">
        <v>590</v>
      </c>
      <c r="H26" s="34">
        <v>590</v>
      </c>
      <c r="I26" s="2">
        <v>0</v>
      </c>
    </row>
    <row r="27" spans="1:9" x14ac:dyDescent="0.25">
      <c r="A27" s="2" t="s">
        <v>90</v>
      </c>
      <c r="B27" s="2">
        <v>7295</v>
      </c>
      <c r="C27" s="2">
        <v>6800</v>
      </c>
      <c r="D27" s="2">
        <v>3375</v>
      </c>
      <c r="E27" s="2">
        <v>1950</v>
      </c>
      <c r="F27" s="2">
        <v>5850</v>
      </c>
      <c r="G27" s="2">
        <v>785</v>
      </c>
      <c r="H27" s="2">
        <v>785</v>
      </c>
      <c r="I27" s="34">
        <v>500</v>
      </c>
    </row>
    <row r="28" spans="1:9" x14ac:dyDescent="0.25">
      <c r="A28" s="2" t="s">
        <v>91</v>
      </c>
      <c r="B28" s="2">
        <v>7950</v>
      </c>
      <c r="C28" s="2">
        <v>7450</v>
      </c>
      <c r="D28" s="2">
        <v>3750</v>
      </c>
      <c r="E28" s="2">
        <v>2150</v>
      </c>
      <c r="F28" s="2">
        <v>6470</v>
      </c>
      <c r="G28" s="2">
        <v>980</v>
      </c>
      <c r="H28" s="2">
        <v>980</v>
      </c>
      <c r="I28" s="2">
        <v>750</v>
      </c>
    </row>
    <row r="29" spans="1:9" x14ac:dyDescent="0.25">
      <c r="A29" s="2" t="s">
        <v>11</v>
      </c>
      <c r="B29" s="2">
        <v>8775</v>
      </c>
      <c r="C29" s="2">
        <v>8175</v>
      </c>
      <c r="D29" s="2">
        <v>4035</v>
      </c>
      <c r="E29" s="2">
        <v>2250</v>
      </c>
      <c r="F29" s="2">
        <v>7180</v>
      </c>
      <c r="G29" s="2">
        <v>1370</v>
      </c>
      <c r="H29" s="2">
        <v>1370</v>
      </c>
      <c r="I29" s="2">
        <v>750</v>
      </c>
    </row>
    <row r="30" spans="1:9" x14ac:dyDescent="0.25">
      <c r="A30" s="2" t="s">
        <v>12</v>
      </c>
      <c r="B30" s="2">
        <v>9625</v>
      </c>
      <c r="C30" s="2">
        <v>9000</v>
      </c>
      <c r="D30" s="2">
        <v>4540</v>
      </c>
      <c r="E30" s="2">
        <v>2625</v>
      </c>
      <c r="F30" s="2">
        <v>8080</v>
      </c>
      <c r="G30" s="2">
        <v>1760</v>
      </c>
      <c r="H30" s="2">
        <v>1760</v>
      </c>
      <c r="I30" s="34">
        <v>1000</v>
      </c>
    </row>
    <row r="31" spans="1:9" x14ac:dyDescent="0.25">
      <c r="A31" s="2" t="s">
        <v>94</v>
      </c>
      <c r="B31" s="2">
        <f>1625-775</f>
        <v>850</v>
      </c>
      <c r="C31" s="2">
        <f t="shared" ref="C31:F35" si="1">-$B$56</f>
        <v>-775</v>
      </c>
      <c r="D31" s="2">
        <f t="shared" si="1"/>
        <v>-775</v>
      </c>
      <c r="E31" s="2">
        <f t="shared" si="1"/>
        <v>-775</v>
      </c>
      <c r="F31" s="2">
        <f t="shared" si="1"/>
        <v>-775</v>
      </c>
      <c r="G31" s="2">
        <v>0</v>
      </c>
      <c r="H31" s="2">
        <v>0</v>
      </c>
      <c r="I31" s="2">
        <v>0</v>
      </c>
    </row>
    <row r="32" spans="1:9" x14ac:dyDescent="0.25">
      <c r="A32" s="2" t="s">
        <v>95</v>
      </c>
      <c r="B32" s="2">
        <f>1825-775</f>
        <v>1050</v>
      </c>
      <c r="C32" s="2">
        <f t="shared" si="1"/>
        <v>-775</v>
      </c>
      <c r="D32" s="2">
        <f t="shared" si="1"/>
        <v>-775</v>
      </c>
      <c r="E32" s="2">
        <f t="shared" si="1"/>
        <v>-775</v>
      </c>
      <c r="F32" s="2">
        <f t="shared" si="1"/>
        <v>-775</v>
      </c>
      <c r="G32" s="2">
        <v>0</v>
      </c>
      <c r="H32" s="2">
        <v>0</v>
      </c>
      <c r="I32" s="2">
        <v>0</v>
      </c>
    </row>
    <row r="33" spans="1:9" x14ac:dyDescent="0.25">
      <c r="A33" s="2" t="s">
        <v>128</v>
      </c>
      <c r="B33" s="34">
        <v>760</v>
      </c>
      <c r="C33" s="2">
        <f t="shared" si="1"/>
        <v>-775</v>
      </c>
      <c r="D33" s="2">
        <f t="shared" si="1"/>
        <v>-775</v>
      </c>
      <c r="E33" s="2">
        <f t="shared" si="1"/>
        <v>-775</v>
      </c>
      <c r="F33" s="2">
        <f t="shared" si="1"/>
        <v>-775</v>
      </c>
      <c r="G33" s="2">
        <v>0</v>
      </c>
      <c r="H33" s="2">
        <v>0</v>
      </c>
      <c r="I33" s="2">
        <v>0</v>
      </c>
    </row>
    <row r="34" spans="1:9" s="38" customFormat="1" x14ac:dyDescent="0.25">
      <c r="A34" s="2" t="s">
        <v>129</v>
      </c>
      <c r="B34" s="34">
        <v>-25</v>
      </c>
      <c r="C34" s="2">
        <v>-775</v>
      </c>
      <c r="D34" s="2">
        <v>-775</v>
      </c>
      <c r="E34" s="2">
        <v>-775</v>
      </c>
      <c r="F34" s="2">
        <v>-775</v>
      </c>
      <c r="G34" s="2">
        <v>0</v>
      </c>
      <c r="H34" s="2">
        <v>0</v>
      </c>
      <c r="I34" s="2">
        <v>0</v>
      </c>
    </row>
    <row r="35" spans="1:9" x14ac:dyDescent="0.25">
      <c r="A35" s="2" t="s">
        <v>38</v>
      </c>
      <c r="B35" s="2">
        <v>5810</v>
      </c>
      <c r="C35" s="2">
        <f t="shared" si="1"/>
        <v>-775</v>
      </c>
      <c r="D35" s="2">
        <f t="shared" si="1"/>
        <v>-775</v>
      </c>
      <c r="E35" s="2">
        <f t="shared" si="1"/>
        <v>-775</v>
      </c>
      <c r="F35" s="2">
        <f t="shared" si="1"/>
        <v>-775</v>
      </c>
      <c r="G35" s="2">
        <v>0</v>
      </c>
      <c r="H35" s="2">
        <v>0</v>
      </c>
      <c r="I35" s="2">
        <v>0</v>
      </c>
    </row>
    <row r="36" spans="1:9" x14ac:dyDescent="0.25">
      <c r="A36" s="34" t="s">
        <v>120</v>
      </c>
      <c r="B36" s="34">
        <v>7800</v>
      </c>
      <c r="C36" s="34">
        <v>6160</v>
      </c>
      <c r="D36" s="2">
        <v>-775</v>
      </c>
      <c r="E36" s="2">
        <v>-775</v>
      </c>
      <c r="F36" s="2">
        <v>-775</v>
      </c>
      <c r="G36" s="2">
        <v>0</v>
      </c>
      <c r="H36" s="2">
        <v>0</v>
      </c>
      <c r="I36" s="2">
        <v>0</v>
      </c>
    </row>
    <row r="37" spans="1:9" x14ac:dyDescent="0.25">
      <c r="A37" s="34" t="s">
        <v>101</v>
      </c>
      <c r="B37" s="34">
        <v>8790</v>
      </c>
      <c r="C37" s="2">
        <v>7650</v>
      </c>
      <c r="D37" s="2">
        <v>5250</v>
      </c>
      <c r="E37" s="2">
        <v>4055</v>
      </c>
      <c r="F37" s="2">
        <v>-775</v>
      </c>
      <c r="G37" s="2">
        <v>0</v>
      </c>
      <c r="H37" s="2">
        <v>0</v>
      </c>
      <c r="I37" s="2">
        <v>0</v>
      </c>
    </row>
    <row r="38" spans="1:9" x14ac:dyDescent="0.25">
      <c r="A38" s="34" t="s">
        <v>102</v>
      </c>
      <c r="B38" s="34">
        <v>10350</v>
      </c>
      <c r="C38" s="2">
        <v>8475</v>
      </c>
      <c r="D38" s="2">
        <v>5650</v>
      </c>
      <c r="E38" s="2">
        <v>4150</v>
      </c>
      <c r="F38" s="2">
        <v>-775</v>
      </c>
      <c r="G38" s="2">
        <v>0</v>
      </c>
      <c r="H38" s="2">
        <v>0</v>
      </c>
      <c r="I38" s="2">
        <v>0</v>
      </c>
    </row>
    <row r="39" spans="1:9" x14ac:dyDescent="0.25">
      <c r="A39" s="34" t="s">
        <v>103</v>
      </c>
      <c r="B39" s="34">
        <v>8790</v>
      </c>
      <c r="C39" s="2">
        <v>7900</v>
      </c>
      <c r="D39" s="2">
        <v>5300</v>
      </c>
      <c r="E39" s="2">
        <v>4000</v>
      </c>
      <c r="F39" s="2">
        <f t="shared" ref="F39:F42" si="2">-$B$56</f>
        <v>-775</v>
      </c>
      <c r="G39" s="2">
        <v>0</v>
      </c>
      <c r="H39" s="2">
        <v>0</v>
      </c>
      <c r="I39" s="2">
        <v>0</v>
      </c>
    </row>
    <row r="40" spans="1:9" x14ac:dyDescent="0.25">
      <c r="A40" s="34" t="s">
        <v>104</v>
      </c>
      <c r="B40" s="34">
        <v>10350</v>
      </c>
      <c r="C40" s="34">
        <v>8725</v>
      </c>
      <c r="D40" s="34">
        <v>5700</v>
      </c>
      <c r="E40" s="34">
        <v>4095</v>
      </c>
      <c r="F40" s="2">
        <f t="shared" si="2"/>
        <v>-775</v>
      </c>
      <c r="G40" s="2">
        <v>0</v>
      </c>
      <c r="H40" s="2">
        <v>0</v>
      </c>
      <c r="I40" s="2">
        <v>0</v>
      </c>
    </row>
    <row r="41" spans="1:9" x14ac:dyDescent="0.25">
      <c r="A41" s="2" t="s">
        <v>108</v>
      </c>
      <c r="B41" s="2">
        <v>8475</v>
      </c>
      <c r="C41" s="2">
        <v>8000</v>
      </c>
      <c r="D41" s="2">
        <v>5375</v>
      </c>
      <c r="E41" s="2">
        <v>3950</v>
      </c>
      <c r="F41" s="2">
        <f t="shared" si="2"/>
        <v>-775</v>
      </c>
      <c r="G41" s="2">
        <v>0</v>
      </c>
      <c r="H41" s="2">
        <v>0</v>
      </c>
      <c r="I41" s="2">
        <v>0</v>
      </c>
    </row>
    <row r="42" spans="1:9" x14ac:dyDescent="0.25">
      <c r="A42" s="2" t="s">
        <v>109</v>
      </c>
      <c r="B42" s="2">
        <v>9325</v>
      </c>
      <c r="C42" s="2">
        <v>8650</v>
      </c>
      <c r="D42" s="2">
        <v>5750</v>
      </c>
      <c r="E42" s="2">
        <v>4150</v>
      </c>
      <c r="F42" s="2">
        <f t="shared" si="2"/>
        <v>-775</v>
      </c>
      <c r="G42" s="2">
        <v>0</v>
      </c>
      <c r="H42" s="2">
        <v>0</v>
      </c>
      <c r="I42" s="2">
        <v>0</v>
      </c>
    </row>
    <row r="43" spans="1:9" x14ac:dyDescent="0.25">
      <c r="A43" s="34" t="s">
        <v>110</v>
      </c>
      <c r="B43" s="34">
        <v>10075</v>
      </c>
      <c r="C43" s="2">
        <v>9015</v>
      </c>
      <c r="D43" s="2">
        <v>5895</v>
      </c>
      <c r="E43" s="2">
        <v>4200</v>
      </c>
      <c r="F43" s="2">
        <v>-775</v>
      </c>
      <c r="G43" s="2">
        <v>0</v>
      </c>
      <c r="H43" s="2">
        <v>0</v>
      </c>
      <c r="I43" s="2">
        <v>0</v>
      </c>
    </row>
    <row r="44" spans="1:9" x14ac:dyDescent="0.25">
      <c r="A44" s="2" t="s">
        <v>111</v>
      </c>
      <c r="B44" s="2">
        <v>10850</v>
      </c>
      <c r="C44" s="2">
        <v>9375</v>
      </c>
      <c r="D44" s="2">
        <v>6035</v>
      </c>
      <c r="E44" s="2">
        <v>4250</v>
      </c>
      <c r="F44" s="2">
        <f t="shared" ref="C44:F48" si="3">-$B$56</f>
        <v>-775</v>
      </c>
      <c r="G44" s="2">
        <v>0</v>
      </c>
      <c r="H44" s="2">
        <v>0</v>
      </c>
      <c r="I44" s="2">
        <v>0</v>
      </c>
    </row>
    <row r="45" spans="1:9" x14ac:dyDescent="0.25">
      <c r="A45" s="2" t="s">
        <v>112</v>
      </c>
      <c r="B45" s="2">
        <v>12350</v>
      </c>
      <c r="C45" s="2">
        <v>10200</v>
      </c>
      <c r="D45" s="2">
        <v>6540</v>
      </c>
      <c r="E45" s="2">
        <v>4625</v>
      </c>
      <c r="F45" s="2">
        <f t="shared" si="3"/>
        <v>-775</v>
      </c>
      <c r="G45" s="2">
        <v>0</v>
      </c>
      <c r="H45" s="2">
        <v>0</v>
      </c>
      <c r="I45" s="2">
        <v>0</v>
      </c>
    </row>
    <row r="46" spans="1:9" x14ac:dyDescent="0.25">
      <c r="A46" s="2" t="s">
        <v>97</v>
      </c>
      <c r="B46" s="2">
        <v>13670</v>
      </c>
      <c r="C46" s="2">
        <f t="shared" si="3"/>
        <v>-775</v>
      </c>
      <c r="D46" s="2">
        <f t="shared" si="3"/>
        <v>-775</v>
      </c>
      <c r="E46" s="2">
        <f t="shared" si="3"/>
        <v>-775</v>
      </c>
      <c r="F46" s="2">
        <f t="shared" si="3"/>
        <v>-775</v>
      </c>
      <c r="G46" s="2">
        <v>0</v>
      </c>
      <c r="H46" s="2">
        <v>0</v>
      </c>
      <c r="I46" s="2">
        <v>0</v>
      </c>
    </row>
    <row r="47" spans="1:9" x14ac:dyDescent="0.25">
      <c r="A47" s="2" t="s">
        <v>98</v>
      </c>
      <c r="B47" s="2">
        <v>14705</v>
      </c>
      <c r="C47" s="2">
        <f t="shared" si="3"/>
        <v>-775</v>
      </c>
      <c r="D47" s="2">
        <f t="shared" si="3"/>
        <v>-775</v>
      </c>
      <c r="E47" s="2">
        <f t="shared" si="3"/>
        <v>-775</v>
      </c>
      <c r="F47" s="2">
        <f t="shared" si="3"/>
        <v>-775</v>
      </c>
      <c r="G47" s="2">
        <v>0</v>
      </c>
      <c r="H47" s="2">
        <v>0</v>
      </c>
      <c r="I47" s="2">
        <v>0</v>
      </c>
    </row>
    <row r="48" spans="1:9" x14ac:dyDescent="0.25">
      <c r="A48" s="2" t="s">
        <v>99</v>
      </c>
      <c r="B48" s="2">
        <v>16775</v>
      </c>
      <c r="C48" s="2">
        <f t="shared" si="3"/>
        <v>-775</v>
      </c>
      <c r="D48" s="2">
        <f t="shared" si="3"/>
        <v>-775</v>
      </c>
      <c r="E48" s="2">
        <f t="shared" si="3"/>
        <v>-775</v>
      </c>
      <c r="F48" s="2">
        <f t="shared" si="3"/>
        <v>-775</v>
      </c>
      <c r="G48" s="2">
        <v>0</v>
      </c>
      <c r="H48" s="2">
        <v>0</v>
      </c>
      <c r="I48" s="2">
        <v>0</v>
      </c>
    </row>
    <row r="49" spans="1:10" x14ac:dyDescent="0.25">
      <c r="B49" s="1"/>
      <c r="C49" s="2"/>
      <c r="D49" s="2"/>
      <c r="E49" s="2"/>
      <c r="F49" s="2"/>
      <c r="G49" s="2"/>
      <c r="H49" s="2"/>
      <c r="I49" s="2"/>
    </row>
    <row r="52" spans="1:10" x14ac:dyDescent="0.25">
      <c r="B52" s="7" t="s">
        <v>23</v>
      </c>
    </row>
    <row r="53" spans="1:10" x14ac:dyDescent="0.25">
      <c r="A53" s="4" t="s">
        <v>15</v>
      </c>
      <c r="B53" t="s">
        <v>118</v>
      </c>
      <c r="C53" t="s">
        <v>122</v>
      </c>
      <c r="D53" t="s">
        <v>123</v>
      </c>
      <c r="E53" t="s">
        <v>119</v>
      </c>
      <c r="F53" t="s">
        <v>66</v>
      </c>
      <c r="G53" t="s">
        <v>39</v>
      </c>
      <c r="H53" t="s">
        <v>40</v>
      </c>
      <c r="I53" t="str">
        <f>F53</f>
        <v>This takes existing content from an acquired company's collateral and puts it into the IBM layout.  Includes content, keywords, and abstract ONLY.  If you need slide, rep page promo, or mobile app content, select NEW scope of work.</v>
      </c>
      <c r="J53" t="s">
        <v>16</v>
      </c>
    </row>
    <row r="55" spans="1:10" x14ac:dyDescent="0.25">
      <c r="A55" s="6" t="s">
        <v>17</v>
      </c>
      <c r="B55" t="s">
        <v>59</v>
      </c>
    </row>
    <row r="56" spans="1:10" x14ac:dyDescent="0.25">
      <c r="A56" s="6" t="s">
        <v>18</v>
      </c>
      <c r="B56">
        <v>775</v>
      </c>
    </row>
    <row r="57" spans="1:10" x14ac:dyDescent="0.25">
      <c r="A57" s="6" t="s">
        <v>19</v>
      </c>
      <c r="B57" s="5">
        <v>42705</v>
      </c>
      <c r="C57" t="s">
        <v>105</v>
      </c>
    </row>
    <row r="60" spans="1:10" x14ac:dyDescent="0.25">
      <c r="A60" s="8" t="s">
        <v>67</v>
      </c>
      <c r="B60" t="s">
        <v>30</v>
      </c>
      <c r="C60" s="9" t="s">
        <v>24</v>
      </c>
    </row>
    <row r="61" spans="1:10" x14ac:dyDescent="0.25">
      <c r="A61" s="8" t="s">
        <v>20</v>
      </c>
      <c r="B61" t="s">
        <v>27</v>
      </c>
      <c r="C61" s="9" t="s">
        <v>69</v>
      </c>
    </row>
    <row r="62" spans="1:10" x14ac:dyDescent="0.25">
      <c r="A62" s="8" t="s">
        <v>21</v>
      </c>
      <c r="B62" t="s">
        <v>124</v>
      </c>
      <c r="C62" s="9" t="s">
        <v>69</v>
      </c>
    </row>
    <row r="63" spans="1:10" x14ac:dyDescent="0.25">
      <c r="A63" s="8" t="s">
        <v>22</v>
      </c>
      <c r="B63" s="5">
        <v>43100</v>
      </c>
      <c r="C63" s="9" t="s">
        <v>25</v>
      </c>
    </row>
    <row r="64" spans="1:10" x14ac:dyDescent="0.25">
      <c r="A64" s="8" t="s">
        <v>68</v>
      </c>
      <c r="B64" t="s">
        <v>70</v>
      </c>
      <c r="C64" s="9" t="s">
        <v>26</v>
      </c>
    </row>
  </sheetData>
  <sortState ref="A4:H32">
    <sortCondition ref="A4:A32"/>
  </sortState>
  <printOptions headings="1" gridLines="1"/>
  <pageMargins left="0.7" right="0.7" top="0.75" bottom="0.75" header="0.3" footer="0.3"/>
  <pageSetup scale="81"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3"/>
  <sheetViews>
    <sheetView showGridLines="0" zoomScaleNormal="100" workbookViewId="0">
      <selection activeCell="A48" sqref="A48"/>
    </sheetView>
  </sheetViews>
  <sheetFormatPr defaultRowHeight="15" x14ac:dyDescent="0.25"/>
  <sheetData>
    <row r="2" spans="1:9" x14ac:dyDescent="0.25">
      <c r="A2" s="29" t="s">
        <v>34</v>
      </c>
      <c r="B2" s="28"/>
      <c r="C2" s="28"/>
      <c r="D2" s="28"/>
      <c r="E2" s="28"/>
      <c r="F2" s="28"/>
      <c r="G2" s="28"/>
      <c r="H2" s="28"/>
      <c r="I2" s="28"/>
    </row>
    <row r="3" spans="1:9" x14ac:dyDescent="0.25">
      <c r="A3" s="28" t="s">
        <v>41</v>
      </c>
      <c r="B3" s="28"/>
      <c r="C3" s="28"/>
      <c r="D3" s="28"/>
      <c r="E3" s="28"/>
      <c r="F3" s="28"/>
      <c r="G3" s="28"/>
      <c r="H3" s="28"/>
      <c r="I3" s="28"/>
    </row>
    <row r="4" spans="1:9" x14ac:dyDescent="0.25">
      <c r="A4" s="28"/>
      <c r="B4" s="28"/>
      <c r="C4" s="28"/>
      <c r="D4" s="28"/>
      <c r="E4" s="28"/>
      <c r="F4" s="28"/>
      <c r="G4" s="28"/>
      <c r="H4" s="28"/>
      <c r="I4" s="28"/>
    </row>
    <row r="5" spans="1:9" x14ac:dyDescent="0.25">
      <c r="A5" s="33" t="s">
        <v>63</v>
      </c>
      <c r="B5" s="28"/>
      <c r="C5" s="28"/>
      <c r="D5" s="28"/>
      <c r="E5" s="28"/>
      <c r="F5" s="28"/>
      <c r="G5" s="28"/>
      <c r="H5" s="28"/>
      <c r="I5" s="28"/>
    </row>
    <row r="6" spans="1:9" x14ac:dyDescent="0.25">
      <c r="A6" s="33"/>
    </row>
    <row r="7" spans="1:9" x14ac:dyDescent="0.25">
      <c r="A7" s="27" t="s">
        <v>107</v>
      </c>
    </row>
    <row r="8" spans="1:9" ht="98.25" customHeight="1" x14ac:dyDescent="0.25">
      <c r="A8" s="42" t="s">
        <v>117</v>
      </c>
      <c r="B8" s="42"/>
      <c r="C8" s="42"/>
      <c r="D8" s="42"/>
      <c r="E8" s="42"/>
      <c r="F8" s="42"/>
      <c r="G8" s="42"/>
      <c r="H8" s="42"/>
      <c r="I8" s="42"/>
    </row>
    <row r="9" spans="1:9" s="38" customFormat="1" x14ac:dyDescent="0.25">
      <c r="A9" s="27" t="s">
        <v>113</v>
      </c>
    </row>
    <row r="10" spans="1:9" s="38" customFormat="1" ht="78.75" customHeight="1" x14ac:dyDescent="0.25">
      <c r="A10" s="45" t="s">
        <v>115</v>
      </c>
      <c r="B10" s="45"/>
      <c r="C10" s="45"/>
      <c r="D10" s="45"/>
      <c r="E10" s="45"/>
      <c r="F10" s="45"/>
      <c r="G10" s="45"/>
      <c r="H10" s="45"/>
      <c r="I10" s="45"/>
    </row>
    <row r="11" spans="1:9" s="38" customFormat="1" x14ac:dyDescent="0.25">
      <c r="A11" s="27" t="s">
        <v>114</v>
      </c>
    </row>
    <row r="12" spans="1:9" s="38" customFormat="1" ht="81" customHeight="1" x14ac:dyDescent="0.25">
      <c r="A12" s="45" t="s">
        <v>116</v>
      </c>
      <c r="B12" s="45"/>
      <c r="C12" s="45"/>
      <c r="D12" s="45"/>
      <c r="E12" s="45"/>
      <c r="F12" s="45"/>
      <c r="G12" s="45"/>
      <c r="H12" s="45"/>
      <c r="I12" s="45"/>
    </row>
    <row r="13" spans="1:9" x14ac:dyDescent="0.25">
      <c r="A13" s="27" t="s">
        <v>72</v>
      </c>
      <c r="B13" s="35"/>
      <c r="C13" s="35"/>
      <c r="D13" s="35"/>
      <c r="E13" s="35"/>
      <c r="F13" s="35"/>
      <c r="G13" s="35"/>
      <c r="H13" s="35"/>
      <c r="I13" s="35"/>
    </row>
    <row r="14" spans="1:9" ht="109.5" customHeight="1" x14ac:dyDescent="0.25">
      <c r="A14" s="42" t="s">
        <v>93</v>
      </c>
      <c r="B14" s="42"/>
      <c r="C14" s="42"/>
      <c r="D14" s="42"/>
      <c r="E14" s="42"/>
      <c r="F14" s="42"/>
      <c r="G14" s="42"/>
      <c r="H14" s="42"/>
      <c r="I14" s="42"/>
    </row>
    <row r="15" spans="1:9" ht="15" customHeight="1" x14ac:dyDescent="0.25">
      <c r="A15" s="27" t="s">
        <v>92</v>
      </c>
    </row>
    <row r="16" spans="1:9" ht="50.25" customHeight="1" x14ac:dyDescent="0.25">
      <c r="A16" s="42" t="s">
        <v>71</v>
      </c>
      <c r="B16" s="42"/>
      <c r="C16" s="42"/>
      <c r="D16" s="42"/>
      <c r="E16" s="42"/>
      <c r="F16" s="42"/>
      <c r="G16" s="42"/>
      <c r="H16" s="42"/>
      <c r="I16" s="42"/>
    </row>
    <row r="17" spans="1:9" ht="15" customHeight="1" x14ac:dyDescent="0.25">
      <c r="A17" s="27" t="s">
        <v>52</v>
      </c>
    </row>
    <row r="18" spans="1:9" ht="96" customHeight="1" x14ac:dyDescent="0.25">
      <c r="A18" s="42" t="s">
        <v>96</v>
      </c>
      <c r="B18" s="42"/>
      <c r="C18" s="42"/>
      <c r="D18" s="42"/>
      <c r="E18" s="42"/>
      <c r="F18" s="42"/>
      <c r="G18" s="42"/>
      <c r="H18" s="42"/>
      <c r="I18" s="42"/>
    </row>
    <row r="19" spans="1:9" x14ac:dyDescent="0.25">
      <c r="A19" s="27" t="s">
        <v>48</v>
      </c>
    </row>
    <row r="20" spans="1:9" ht="80.25" customHeight="1" x14ac:dyDescent="0.25">
      <c r="A20" s="42" t="s">
        <v>49</v>
      </c>
      <c r="B20" s="42"/>
      <c r="C20" s="42"/>
      <c r="D20" s="42"/>
      <c r="E20" s="42"/>
      <c r="F20" s="42"/>
      <c r="G20" s="42"/>
      <c r="H20" s="42"/>
      <c r="I20" s="42"/>
    </row>
    <row r="21" spans="1:9" x14ac:dyDescent="0.25">
      <c r="A21" s="27" t="s">
        <v>50</v>
      </c>
    </row>
    <row r="22" spans="1:9" ht="67.5" customHeight="1" x14ac:dyDescent="0.25">
      <c r="A22" s="42" t="s">
        <v>51</v>
      </c>
      <c r="B22" s="42"/>
      <c r="C22" s="42"/>
      <c r="D22" s="42"/>
      <c r="E22" s="42"/>
      <c r="F22" s="42"/>
      <c r="G22" s="42"/>
      <c r="H22" s="42"/>
      <c r="I22" s="42"/>
    </row>
    <row r="23" spans="1:9" x14ac:dyDescent="0.25">
      <c r="A23" s="27" t="s">
        <v>58</v>
      </c>
    </row>
    <row r="24" spans="1:9" ht="63" customHeight="1" x14ac:dyDescent="0.25">
      <c r="A24" s="42" t="s">
        <v>62</v>
      </c>
      <c r="B24" s="42"/>
      <c r="C24" s="42"/>
      <c r="D24" s="42"/>
      <c r="E24" s="42"/>
      <c r="F24" s="42"/>
      <c r="G24" s="42"/>
      <c r="H24" s="42"/>
      <c r="I24" s="42"/>
    </row>
    <row r="25" spans="1:9" x14ac:dyDescent="0.25">
      <c r="A25" s="27" t="s">
        <v>42</v>
      </c>
    </row>
    <row r="26" spans="1:9" s="30" customFormat="1" ht="36.75" customHeight="1" x14ac:dyDescent="0.25">
      <c r="A26" s="42" t="s">
        <v>43</v>
      </c>
      <c r="B26" s="42"/>
      <c r="C26" s="42"/>
      <c r="D26" s="42"/>
      <c r="E26" s="42"/>
      <c r="F26" s="42"/>
      <c r="G26" s="42"/>
      <c r="H26" s="42"/>
      <c r="I26" s="42"/>
    </row>
    <row r="27" spans="1:9" x14ac:dyDescent="0.25">
      <c r="A27" s="27" t="s">
        <v>44</v>
      </c>
    </row>
    <row r="28" spans="1:9" s="30" customFormat="1" ht="51" customHeight="1" x14ac:dyDescent="0.25">
      <c r="A28" s="42" t="s">
        <v>45</v>
      </c>
      <c r="B28" s="42"/>
      <c r="C28" s="42"/>
      <c r="D28" s="42"/>
      <c r="E28" s="42"/>
      <c r="F28" s="42"/>
      <c r="G28" s="42"/>
      <c r="H28" s="42"/>
      <c r="I28" s="42"/>
    </row>
    <row r="29" spans="1:9" x14ac:dyDescent="0.25">
      <c r="A29" s="27" t="s">
        <v>46</v>
      </c>
    </row>
    <row r="30" spans="1:9" s="30" customFormat="1" ht="51" customHeight="1" x14ac:dyDescent="0.25">
      <c r="A30" s="42" t="s">
        <v>47</v>
      </c>
      <c r="B30" s="42"/>
      <c r="C30" s="42"/>
      <c r="D30" s="42"/>
      <c r="E30" s="42"/>
      <c r="F30" s="42"/>
      <c r="G30" s="42"/>
      <c r="H30" s="42"/>
      <c r="I30" s="42"/>
    </row>
    <row r="31" spans="1:9" x14ac:dyDescent="0.25">
      <c r="A31" s="27" t="s">
        <v>56</v>
      </c>
    </row>
    <row r="32" spans="1:9" ht="96.75" customHeight="1" x14ac:dyDescent="0.25">
      <c r="A32" s="42" t="s">
        <v>55</v>
      </c>
      <c r="B32" s="42"/>
      <c r="C32" s="42"/>
      <c r="D32" s="42"/>
      <c r="E32" s="42"/>
      <c r="F32" s="42"/>
      <c r="G32" s="42"/>
      <c r="H32" s="42"/>
      <c r="I32" s="42"/>
    </row>
    <row r="33" spans="1:9" ht="15.75" customHeight="1" x14ac:dyDescent="0.25">
      <c r="A33" s="27" t="s">
        <v>57</v>
      </c>
    </row>
    <row r="34" spans="1:9" ht="64.5" customHeight="1" x14ac:dyDescent="0.25">
      <c r="A34" s="42" t="s">
        <v>61</v>
      </c>
      <c r="B34" s="42"/>
      <c r="C34" s="42"/>
      <c r="D34" s="42"/>
      <c r="E34" s="42"/>
      <c r="F34" s="42"/>
      <c r="G34" s="42"/>
      <c r="H34" s="42"/>
      <c r="I34" s="42"/>
    </row>
    <row r="35" spans="1:9" x14ac:dyDescent="0.25">
      <c r="A35" s="27" t="s">
        <v>125</v>
      </c>
      <c r="B35" s="36"/>
      <c r="C35" s="36"/>
      <c r="D35" s="36"/>
      <c r="E35" s="36"/>
      <c r="F35" s="36"/>
      <c r="G35" s="36"/>
      <c r="H35" s="36"/>
      <c r="I35" s="36"/>
    </row>
    <row r="36" spans="1:9" ht="51.75" customHeight="1" x14ac:dyDescent="0.25">
      <c r="A36" s="45" t="s">
        <v>126</v>
      </c>
      <c r="B36" s="45"/>
      <c r="C36" s="45"/>
      <c r="D36" s="45"/>
      <c r="E36" s="45"/>
      <c r="F36" s="45"/>
      <c r="G36" s="45"/>
      <c r="H36" s="45"/>
      <c r="I36" s="45"/>
    </row>
    <row r="37" spans="1:9" s="38" customFormat="1" x14ac:dyDescent="0.25">
      <c r="A37" s="27" t="s">
        <v>130</v>
      </c>
      <c r="B37" s="39"/>
      <c r="C37" s="39"/>
      <c r="D37" s="39"/>
      <c r="E37" s="39"/>
      <c r="F37" s="39"/>
      <c r="G37" s="39"/>
      <c r="H37" s="39"/>
      <c r="I37" s="39"/>
    </row>
    <row r="38" spans="1:9" s="38" customFormat="1" ht="51.75" customHeight="1" x14ac:dyDescent="0.25">
      <c r="A38" s="45" t="s">
        <v>127</v>
      </c>
      <c r="B38" s="45"/>
      <c r="C38" s="45"/>
      <c r="D38" s="45"/>
      <c r="E38" s="45"/>
      <c r="F38" s="45"/>
      <c r="G38" s="45"/>
      <c r="H38" s="45"/>
      <c r="I38" s="45"/>
    </row>
    <row r="39" spans="1:9" x14ac:dyDescent="0.25">
      <c r="A39" s="27" t="s">
        <v>106</v>
      </c>
    </row>
    <row r="40" spans="1:9" ht="53.25" customHeight="1" x14ac:dyDescent="0.25">
      <c r="A40" s="44" t="s">
        <v>121</v>
      </c>
      <c r="B40" s="44"/>
      <c r="C40" s="44"/>
      <c r="D40" s="44"/>
      <c r="E40" s="44"/>
      <c r="F40" s="44"/>
      <c r="G40" s="44"/>
      <c r="H40" s="44"/>
      <c r="I40" s="44"/>
    </row>
    <row r="41" spans="1:9" x14ac:dyDescent="0.25">
      <c r="A41" s="27" t="s">
        <v>53</v>
      </c>
    </row>
    <row r="42" spans="1:9" ht="83.25" customHeight="1" x14ac:dyDescent="0.25">
      <c r="A42" s="42" t="s">
        <v>54</v>
      </c>
      <c r="B42" s="42"/>
      <c r="C42" s="42"/>
      <c r="D42" s="42"/>
      <c r="E42" s="42"/>
      <c r="F42" s="42"/>
      <c r="G42" s="42"/>
      <c r="H42" s="42"/>
      <c r="I42" s="42"/>
    </row>
    <row r="43" spans="1:9" x14ac:dyDescent="0.25">
      <c r="A43" t="str">
        <f>CONCATENATE("[",rate_card!B62,"]")</f>
        <v>[1.5.1]</v>
      </c>
    </row>
  </sheetData>
  <sheetProtection password="C2E9" sheet="1" objects="1" scenarios="1"/>
  <mergeCells count="18">
    <mergeCell ref="A14:I14"/>
    <mergeCell ref="A36:I36"/>
    <mergeCell ref="A8:I8"/>
    <mergeCell ref="A26:I26"/>
    <mergeCell ref="A28:I28"/>
    <mergeCell ref="A30:I30"/>
    <mergeCell ref="A20:I20"/>
    <mergeCell ref="A22:I22"/>
    <mergeCell ref="A18:I18"/>
    <mergeCell ref="A12:I12"/>
    <mergeCell ref="A10:I10"/>
    <mergeCell ref="A42:I42"/>
    <mergeCell ref="A32:I32"/>
    <mergeCell ref="A34:I34"/>
    <mergeCell ref="A24:I24"/>
    <mergeCell ref="A16:I16"/>
    <mergeCell ref="A40:I40"/>
    <mergeCell ref="A38:I38"/>
  </mergeCells>
  <pageMargins left="0.7" right="0.7" top="0.75" bottom="0.75" header="0.3" footer="0.3"/>
  <pageSetup orientation="portrait" r:id="rId1"/>
  <rowBreaks count="1" manualBreakCount="1">
    <brk id="1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0"/>
  <sheetViews>
    <sheetView showGridLines="0" workbookViewId="0">
      <selection activeCell="D40" sqref="D40"/>
    </sheetView>
  </sheetViews>
  <sheetFormatPr defaultRowHeight="15" x14ac:dyDescent="0.25"/>
  <sheetData>
    <row r="2" spans="1:9" x14ac:dyDescent="0.25">
      <c r="A2" s="29" t="s">
        <v>34</v>
      </c>
      <c r="B2" s="28"/>
      <c r="C2" s="28"/>
      <c r="D2" s="28"/>
      <c r="E2" s="28"/>
      <c r="F2" s="28"/>
      <c r="G2" s="28"/>
      <c r="H2" s="28"/>
      <c r="I2" s="28"/>
    </row>
    <row r="3" spans="1:9" x14ac:dyDescent="0.25">
      <c r="A3" s="28" t="s">
        <v>35</v>
      </c>
      <c r="B3" s="28"/>
      <c r="C3" s="28"/>
      <c r="D3" s="28"/>
      <c r="E3" s="28"/>
      <c r="F3" s="28"/>
      <c r="G3" s="28"/>
      <c r="H3" s="28"/>
      <c r="I3" s="28"/>
    </row>
    <row r="5" spans="1:9" x14ac:dyDescent="0.25">
      <c r="A5" s="27" t="str">
        <f>rate_card!B5</f>
        <v>New</v>
      </c>
    </row>
    <row r="6" spans="1:9" s="30" customFormat="1" ht="60.75" customHeight="1" x14ac:dyDescent="0.25">
      <c r="A6" s="42" t="str">
        <f>rate_card!B53</f>
        <v>This is a document written from scratch.  Included: Review background information, hold kick-off call with client, write and edit original copy, create the required input template for layout agency, and create up to two graphics.  This scope does not apply to social tiles, blog posts, infographics, or power point presentations.</v>
      </c>
      <c r="B6" s="42"/>
      <c r="C6" s="42"/>
      <c r="D6" s="42"/>
      <c r="E6" s="42"/>
      <c r="F6" s="42"/>
      <c r="G6" s="42"/>
      <c r="H6" s="42"/>
      <c r="I6" s="42"/>
    </row>
    <row r="8" spans="1:9" x14ac:dyDescent="0.25">
      <c r="A8" s="27" t="str">
        <f>rate_card!C5</f>
        <v>Update - Rewrite</v>
      </c>
    </row>
    <row r="9" spans="1:9" s="30" customFormat="1" ht="75.75" customHeight="1" x14ac:dyDescent="0.25">
      <c r="A9" s="42" t="str">
        <f>rate_card!C53</f>
        <v>This is an extensive rewrite of an existing document: 50%+ of new content, typically from new messaging or new product(s) added to existing content/products. Included: Review background information; hold a kick-off call with client; write original copy; edit new and existing copy; create or revise layout templates; and revise up to four graphics.  This scope does not apply to social tiles, blog posts, infographics, or power point presentations.</v>
      </c>
      <c r="B9" s="42"/>
      <c r="C9" s="42"/>
      <c r="D9" s="42"/>
      <c r="E9" s="42"/>
      <c r="F9" s="42"/>
      <c r="G9" s="42"/>
      <c r="H9" s="42"/>
      <c r="I9" s="42"/>
    </row>
    <row r="11" spans="1:9" x14ac:dyDescent="0.25">
      <c r="A11" s="27" t="str">
        <f>rate_card!D5</f>
        <v>Update - Heavy Edits</v>
      </c>
    </row>
    <row r="12" spans="1:9" s="30" customFormat="1" ht="108" customHeight="1" x14ac:dyDescent="0.25">
      <c r="A12" s="42" t="str">
        <f>rate_card!D53</f>
        <v>This is a major revision of an existing document: 25%-50% of new content, typically with as many as two or three paragraphs addressing new products or new features of existing products, as well as additional minor (individual word or sentence) changes.  Included: Write minimal original copy; edit existing copy; create or revise layout templates; and revise up to four graphics.  Not included: Review background information or hold kick-off call with client.  This scope does not apply to social tiles, blog posts, infographics, or power point presentations.</v>
      </c>
      <c r="B12" s="42"/>
      <c r="C12" s="42"/>
      <c r="D12" s="42"/>
      <c r="E12" s="42"/>
      <c r="F12" s="42"/>
      <c r="G12" s="42"/>
      <c r="H12" s="42"/>
      <c r="I12" s="42"/>
    </row>
    <row r="14" spans="1:9" x14ac:dyDescent="0.25">
      <c r="A14" s="27" t="str">
        <f>rate_card!E5</f>
        <v>Update - Moderate Edits</v>
      </c>
    </row>
    <row r="15" spans="1:9" s="30" customFormat="1" ht="90.75" customHeight="1" x14ac:dyDescent="0.25">
      <c r="A15" s="42" t="str">
        <f>rate_card!E53</f>
        <v>This is a lesser revision of an existing document: &lt;25% of new content, typically bullet points or a few new sentences addressing new product features.  Included: Edit client-provided changes to existing copy; revise layout templates; and perform minor revisions on up to two graphics.  Not included: Review background information, hold a kick-off call with client or write original copy.  This scope does not apply to social tiles, blog posts, infographics, or power point presentations.</v>
      </c>
      <c r="B15" s="42"/>
      <c r="C15" s="42"/>
      <c r="D15" s="42"/>
      <c r="E15" s="42"/>
      <c r="F15" s="42"/>
      <c r="G15" s="42"/>
      <c r="H15" s="42"/>
      <c r="I15" s="42"/>
    </row>
    <row r="17" spans="1:9" x14ac:dyDescent="0.25">
      <c r="A17" s="27" t="str">
        <f>rate_card!F5</f>
        <v>Bluewash</v>
      </c>
    </row>
    <row r="18" spans="1:9" ht="46.5" customHeight="1" x14ac:dyDescent="0.25">
      <c r="A18" s="46" t="str">
        <f>rate_card!F53</f>
        <v>This takes existing content from an acquired company's collateral and puts it into the IBM layout.  Includes content, keywords, and abstract ONLY.  If you need slide, rep page promo, or mobile app content, select NEW scope of work.</v>
      </c>
      <c r="B18" s="47"/>
      <c r="C18" s="47"/>
      <c r="D18" s="47"/>
      <c r="E18" s="47"/>
      <c r="F18" s="47"/>
      <c r="G18" s="47"/>
      <c r="H18" s="47"/>
      <c r="I18" s="47"/>
    </row>
    <row r="19" spans="1:9" x14ac:dyDescent="0.25">
      <c r="A19" s="42"/>
      <c r="B19" s="42"/>
      <c r="C19" s="42"/>
      <c r="D19" s="42"/>
      <c r="E19" s="42"/>
      <c r="F19" s="42"/>
      <c r="G19" s="42"/>
      <c r="H19" s="42"/>
      <c r="I19" s="42"/>
    </row>
    <row r="20" spans="1:9" x14ac:dyDescent="0.25">
      <c r="A20" t="str">
        <f>CONCATENATE("[",rate_card!B62,"]")</f>
        <v>[1.5.1]</v>
      </c>
    </row>
  </sheetData>
  <sheetProtection password="C2E9" sheet="1" objects="1" scenarios="1"/>
  <mergeCells count="6">
    <mergeCell ref="A6:I6"/>
    <mergeCell ref="A9:I9"/>
    <mergeCell ref="A12:I12"/>
    <mergeCell ref="A15:I15"/>
    <mergeCell ref="A19:I19"/>
    <mergeCell ref="A18:I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Delaune+Stibo Calculator</vt:lpstr>
      <vt:lpstr>Stibo-Only Calculator</vt:lpstr>
      <vt:lpstr>rate_card</vt:lpstr>
      <vt:lpstr>Descriptions-Collateral Types</vt:lpstr>
      <vt:lpstr>Descriptions-Scopes of Work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Schuller</dc:creator>
  <cp:lastModifiedBy>Amy Valentine</cp:lastModifiedBy>
  <cp:lastPrinted>2017-01-23T17:48:07Z</cp:lastPrinted>
  <dcterms:created xsi:type="dcterms:W3CDTF">2015-02-18T17:47:35Z</dcterms:created>
  <dcterms:modified xsi:type="dcterms:W3CDTF">2017-01-30T21:55:16Z</dcterms:modified>
</cp:coreProperties>
</file>